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15" yWindow="-30" windowWidth="21720" windowHeight="9825" tabRatio="529" firstSheet="1" activeTab="1"/>
  </bookViews>
  <sheets>
    <sheet name="Hoja1" sheetId="1" r:id="rId1"/>
    <sheet name="SEGUIMIENTO CORTES" sheetId="5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F78" i="5"/>
  <c r="F71"/>
  <c r="F72"/>
  <c r="F70"/>
  <c r="F29"/>
  <c r="F30"/>
  <c r="F25"/>
  <c r="F26"/>
  <c r="F24"/>
  <c r="F75"/>
  <c r="F76"/>
  <c r="F74"/>
  <c r="F80"/>
  <c r="F81"/>
  <c r="F82"/>
  <c r="L45"/>
  <c r="F28"/>
  <c r="N13" l="1"/>
  <c r="N14"/>
  <c r="N15"/>
  <c r="N17"/>
  <c r="N18"/>
  <c r="N19"/>
  <c r="N21"/>
  <c r="N22"/>
  <c r="N24"/>
  <c r="N25"/>
  <c r="N26"/>
  <c r="N27"/>
  <c r="N28"/>
  <c r="N29"/>
  <c r="N30"/>
  <c r="N31"/>
  <c r="N32"/>
  <c r="N33"/>
  <c r="N34"/>
  <c r="N36"/>
  <c r="N37"/>
  <c r="N38"/>
  <c r="N39"/>
  <c r="N40"/>
  <c r="N41"/>
  <c r="N42"/>
  <c r="N44"/>
  <c r="N45"/>
  <c r="N46"/>
  <c r="N47"/>
  <c r="N48"/>
  <c r="N49"/>
  <c r="N50"/>
  <c r="N52"/>
  <c r="N53"/>
  <c r="N54"/>
  <c r="N56"/>
  <c r="N57"/>
  <c r="N58"/>
  <c r="N60"/>
  <c r="N62"/>
  <c r="N63"/>
  <c r="N64"/>
  <c r="N66"/>
  <c r="N67"/>
  <c r="N68"/>
  <c r="N70"/>
  <c r="N71"/>
  <c r="N72"/>
  <c r="N74"/>
  <c r="N75"/>
  <c r="N76"/>
  <c r="N78"/>
  <c r="N80"/>
  <c r="N81"/>
  <c r="N82"/>
  <c r="L44"/>
  <c r="N83" l="1"/>
  <c r="K85"/>
  <c r="K86"/>
  <c r="K87"/>
  <c r="K88"/>
  <c r="K89" s="1"/>
  <c r="Q14"/>
  <c r="Q15"/>
  <c r="Q17"/>
  <c r="Q18"/>
  <c r="Q19"/>
  <c r="Q21"/>
  <c r="Q22"/>
  <c r="Q24"/>
  <c r="Q25"/>
  <c r="Q26"/>
  <c r="Q28"/>
  <c r="Q29"/>
  <c r="Q30"/>
  <c r="Q32"/>
  <c r="Q33"/>
  <c r="Q34"/>
  <c r="Q36"/>
  <c r="Q37"/>
  <c r="Q38"/>
  <c r="Q39"/>
  <c r="Q40"/>
  <c r="Q41"/>
  <c r="Q42"/>
  <c r="Q44"/>
  <c r="Q45"/>
  <c r="Q46"/>
  <c r="Q48"/>
  <c r="Q49"/>
  <c r="Q50"/>
  <c r="Q52"/>
  <c r="Q53"/>
  <c r="Q54"/>
  <c r="Q56"/>
  <c r="Q57"/>
  <c r="Q58"/>
  <c r="Q60"/>
  <c r="Q62"/>
  <c r="Q63"/>
  <c r="Q64"/>
  <c r="Q66"/>
  <c r="Q67"/>
  <c r="Q68"/>
  <c r="Q70"/>
  <c r="Q71"/>
  <c r="Q72"/>
  <c r="Q73"/>
  <c r="R73"/>
  <c r="Q74"/>
  <c r="Q75"/>
  <c r="Q76"/>
  <c r="Q78"/>
  <c r="Q80"/>
  <c r="Q81"/>
  <c r="Q82"/>
  <c r="Q13"/>
  <c r="O14"/>
  <c r="O15"/>
  <c r="O17"/>
  <c r="O18"/>
  <c r="O19"/>
  <c r="O21"/>
  <c r="O22"/>
  <c r="O24"/>
  <c r="O25"/>
  <c r="O26"/>
  <c r="O28"/>
  <c r="O29"/>
  <c r="O30"/>
  <c r="O32"/>
  <c r="O33"/>
  <c r="O34"/>
  <c r="O36"/>
  <c r="O37"/>
  <c r="O38"/>
  <c r="O39"/>
  <c r="O40"/>
  <c r="O41"/>
  <c r="O42"/>
  <c r="O44"/>
  <c r="O45"/>
  <c r="O46"/>
  <c r="O48"/>
  <c r="O49"/>
  <c r="O50"/>
  <c r="O52"/>
  <c r="O53"/>
  <c r="O54"/>
  <c r="O56"/>
  <c r="O57"/>
  <c r="O58"/>
  <c r="O60"/>
  <c r="O62"/>
  <c r="O63"/>
  <c r="O64"/>
  <c r="O66"/>
  <c r="O67"/>
  <c r="O68"/>
  <c r="O70"/>
  <c r="O71"/>
  <c r="O72"/>
  <c r="O73"/>
  <c r="O74"/>
  <c r="O75"/>
  <c r="O76"/>
  <c r="O78"/>
  <c r="O80"/>
  <c r="O81"/>
  <c r="O82"/>
  <c r="O13"/>
  <c r="L14"/>
  <c r="L15"/>
  <c r="L17"/>
  <c r="L18"/>
  <c r="L19"/>
  <c r="L21"/>
  <c r="L22"/>
  <c r="L24"/>
  <c r="L25"/>
  <c r="L26"/>
  <c r="L28"/>
  <c r="L29"/>
  <c r="L30"/>
  <c r="L32"/>
  <c r="L33"/>
  <c r="L34"/>
  <c r="L36"/>
  <c r="L37"/>
  <c r="L38"/>
  <c r="L39"/>
  <c r="L40"/>
  <c r="L41"/>
  <c r="L42"/>
  <c r="L46"/>
  <c r="L48"/>
  <c r="L49"/>
  <c r="L50"/>
  <c r="L52"/>
  <c r="L53"/>
  <c r="L54"/>
  <c r="L56"/>
  <c r="L57"/>
  <c r="L58"/>
  <c r="L60"/>
  <c r="L62"/>
  <c r="L63"/>
  <c r="L64"/>
  <c r="L66"/>
  <c r="L67"/>
  <c r="L68"/>
  <c r="L70"/>
  <c r="L71"/>
  <c r="L72"/>
  <c r="L74"/>
  <c r="L75"/>
  <c r="L76"/>
  <c r="L78"/>
  <c r="L80"/>
  <c r="L81"/>
  <c r="L82"/>
  <c r="L13"/>
  <c r="J14"/>
  <c r="J15"/>
  <c r="J17"/>
  <c r="J18"/>
  <c r="J19"/>
  <c r="J21"/>
  <c r="J22"/>
  <c r="J24"/>
  <c r="J25"/>
  <c r="J26"/>
  <c r="J28"/>
  <c r="J29"/>
  <c r="J30"/>
  <c r="J32"/>
  <c r="J33"/>
  <c r="J34"/>
  <c r="J36"/>
  <c r="J37"/>
  <c r="J38"/>
  <c r="J39"/>
  <c r="J40"/>
  <c r="J41"/>
  <c r="J42"/>
  <c r="J44"/>
  <c r="J45"/>
  <c r="J46"/>
  <c r="J48"/>
  <c r="J49"/>
  <c r="J50"/>
  <c r="J52"/>
  <c r="J53"/>
  <c r="J54"/>
  <c r="J56"/>
  <c r="J57"/>
  <c r="J58"/>
  <c r="J60"/>
  <c r="J62"/>
  <c r="J63"/>
  <c r="J64"/>
  <c r="J66"/>
  <c r="J67"/>
  <c r="J68"/>
  <c r="J70"/>
  <c r="J71"/>
  <c r="J72"/>
  <c r="J74"/>
  <c r="J75"/>
  <c r="J76"/>
  <c r="J78"/>
  <c r="J80"/>
  <c r="J81"/>
  <c r="J82"/>
  <c r="J13"/>
  <c r="H29"/>
  <c r="H14"/>
  <c r="H15"/>
  <c r="H17"/>
  <c r="H18"/>
  <c r="H19"/>
  <c r="H21"/>
  <c r="H22"/>
  <c r="H24"/>
  <c r="H25"/>
  <c r="H26"/>
  <c r="H28"/>
  <c r="H30"/>
  <c r="H32"/>
  <c r="H33"/>
  <c r="H34"/>
  <c r="H36"/>
  <c r="H37"/>
  <c r="H38"/>
  <c r="H39"/>
  <c r="H40"/>
  <c r="H41"/>
  <c r="H42"/>
  <c r="H44"/>
  <c r="H45"/>
  <c r="H46"/>
  <c r="H48"/>
  <c r="H49"/>
  <c r="H50"/>
  <c r="H52"/>
  <c r="H53"/>
  <c r="H54"/>
  <c r="H56"/>
  <c r="H57"/>
  <c r="H58"/>
  <c r="H60"/>
  <c r="H62"/>
  <c r="H63"/>
  <c r="H64"/>
  <c r="H66"/>
  <c r="H67"/>
  <c r="H68"/>
  <c r="H70"/>
  <c r="H71"/>
  <c r="H72"/>
  <c r="H74"/>
  <c r="H75"/>
  <c r="H76"/>
  <c r="H78"/>
  <c r="H80"/>
  <c r="H81"/>
  <c r="H82"/>
  <c r="H13"/>
  <c r="P73"/>
  <c r="F68"/>
  <c r="F67"/>
  <c r="F66"/>
  <c r="F64"/>
  <c r="F63"/>
  <c r="F62"/>
  <c r="F60"/>
  <c r="F58"/>
  <c r="F57"/>
  <c r="F56"/>
  <c r="F54"/>
  <c r="F53"/>
  <c r="F52"/>
  <c r="F50"/>
  <c r="F49"/>
  <c r="F48"/>
  <c r="F46"/>
  <c r="F45"/>
  <c r="F44"/>
  <c r="F42"/>
  <c r="F41"/>
  <c r="F40"/>
  <c r="F38"/>
  <c r="F37"/>
  <c r="F36"/>
  <c r="F35"/>
  <c r="F34"/>
  <c r="F33"/>
  <c r="F32"/>
  <c r="F22"/>
  <c r="F21"/>
  <c r="F19"/>
  <c r="F18"/>
  <c r="F17"/>
  <c r="F15"/>
  <c r="F14"/>
  <c r="F13"/>
  <c r="G31" i="1"/>
  <c r="B31"/>
  <c r="G29"/>
  <c r="G28" s="1"/>
  <c r="B29"/>
  <c r="B27"/>
  <c r="E25"/>
  <c r="B25"/>
  <c r="F23"/>
  <c r="G23" s="1"/>
  <c r="F22"/>
  <c r="G22" s="1"/>
  <c r="B22"/>
  <c r="B23" s="1"/>
  <c r="F20"/>
  <c r="G20" s="1"/>
  <c r="F19"/>
  <c r="G19" s="1"/>
  <c r="F18"/>
  <c r="E18"/>
  <c r="F17"/>
  <c r="E17"/>
  <c r="B17"/>
  <c r="B18" s="1"/>
  <c r="B19" s="1"/>
  <c r="B20" s="1"/>
  <c r="F15"/>
  <c r="E15"/>
  <c r="F14"/>
  <c r="E14"/>
  <c r="F13"/>
  <c r="E13"/>
  <c r="F12"/>
  <c r="E12"/>
  <c r="F11"/>
  <c r="E11"/>
  <c r="B11"/>
  <c r="B12" s="1"/>
  <c r="B13" s="1"/>
  <c r="B14" s="1"/>
  <c r="B15" s="1"/>
  <c r="N87" i="5" l="1"/>
  <c r="N85"/>
  <c r="N88"/>
  <c r="N89" s="1"/>
  <c r="N86"/>
  <c r="P44"/>
  <c r="R44"/>
  <c r="P45"/>
  <c r="R45"/>
  <c r="P21"/>
  <c r="P37"/>
  <c r="P39"/>
  <c r="P41"/>
  <c r="P49"/>
  <c r="P53"/>
  <c r="P57"/>
  <c r="P63"/>
  <c r="P64"/>
  <c r="P66"/>
  <c r="P68"/>
  <c r="P74"/>
  <c r="P76"/>
  <c r="P81"/>
  <c r="R81"/>
  <c r="R78"/>
  <c r="R76"/>
  <c r="R74"/>
  <c r="R71"/>
  <c r="R68"/>
  <c r="R66"/>
  <c r="R62"/>
  <c r="R58"/>
  <c r="R56"/>
  <c r="R53"/>
  <c r="R50"/>
  <c r="R42"/>
  <c r="R40"/>
  <c r="R38"/>
  <c r="R36"/>
  <c r="R33"/>
  <c r="R26"/>
  <c r="R24"/>
  <c r="R21"/>
  <c r="R29"/>
  <c r="P19"/>
  <c r="P22"/>
  <c r="P46"/>
  <c r="R46"/>
  <c r="R28"/>
  <c r="R25"/>
  <c r="R22"/>
  <c r="R19"/>
  <c r="R17"/>
  <c r="R14"/>
  <c r="P32"/>
  <c r="P34"/>
  <c r="P36"/>
  <c r="P38"/>
  <c r="P40"/>
  <c r="P42"/>
  <c r="P50"/>
  <c r="P52"/>
  <c r="P54"/>
  <c r="P56"/>
  <c r="P58"/>
  <c r="P60"/>
  <c r="P62"/>
  <c r="P67"/>
  <c r="P71"/>
  <c r="P75"/>
  <c r="P78"/>
  <c r="P80"/>
  <c r="P82"/>
  <c r="R13"/>
  <c r="R82"/>
  <c r="R80"/>
  <c r="R75"/>
  <c r="R72"/>
  <c r="R70"/>
  <c r="R67"/>
  <c r="R64"/>
  <c r="R63"/>
  <c r="R60"/>
  <c r="R57"/>
  <c r="R54"/>
  <c r="R52"/>
  <c r="R49"/>
  <c r="R41"/>
  <c r="R39"/>
  <c r="R37"/>
  <c r="R34"/>
  <c r="R32"/>
  <c r="R30"/>
  <c r="K91"/>
  <c r="P70"/>
  <c r="P72"/>
  <c r="R18"/>
  <c r="R48"/>
  <c r="P33"/>
  <c r="P30"/>
  <c r="P29"/>
  <c r="P28"/>
  <c r="P25"/>
  <c r="P26"/>
  <c r="P24"/>
  <c r="P15"/>
  <c r="R15"/>
  <c r="P18"/>
  <c r="P17"/>
  <c r="H83"/>
  <c r="P14"/>
  <c r="F83"/>
  <c r="P13"/>
  <c r="L83"/>
  <c r="P48"/>
  <c r="J83"/>
  <c r="G17" i="1"/>
  <c r="G18"/>
  <c r="G30"/>
  <c r="G11"/>
  <c r="G12"/>
  <c r="G13"/>
  <c r="G14"/>
  <c r="G15"/>
  <c r="G21"/>
  <c r="G25"/>
  <c r="G24" s="1"/>
  <c r="G27"/>
  <c r="G26"/>
  <c r="L88" i="5" l="1"/>
  <c r="L89" s="1"/>
  <c r="L86"/>
  <c r="L87"/>
  <c r="L85"/>
  <c r="J87"/>
  <c r="J85"/>
  <c r="J88"/>
  <c r="J89" s="1"/>
  <c r="J86"/>
  <c r="H88"/>
  <c r="H89" s="1"/>
  <c r="H86"/>
  <c r="H87"/>
  <c r="H85"/>
  <c r="F85"/>
  <c r="F88"/>
  <c r="F89" s="1"/>
  <c r="F86"/>
  <c r="F87"/>
  <c r="N91"/>
  <c r="P83"/>
  <c r="R83"/>
  <c r="G16" i="1"/>
  <c r="G10"/>
  <c r="R88" i="5" l="1"/>
  <c r="R89" s="1"/>
  <c r="R86"/>
  <c r="R87"/>
  <c r="R85"/>
  <c r="P87"/>
  <c r="P85"/>
  <c r="P88"/>
  <c r="P89" s="1"/>
  <c r="P86"/>
  <c r="H91"/>
  <c r="J91"/>
  <c r="F91"/>
  <c r="L91"/>
  <c r="G32" i="1"/>
  <c r="G34" s="1"/>
  <c r="P91" i="5" l="1"/>
  <c r="R91"/>
  <c r="G35" i="1"/>
  <c r="G37"/>
  <c r="G38" s="1"/>
  <c r="G40" s="1"/>
  <c r="G36"/>
  <c r="G43" l="1"/>
  <c r="G44"/>
  <c r="G46" s="1"/>
</calcChain>
</file>

<file path=xl/sharedStrings.xml><?xml version="1.0" encoding="utf-8"?>
<sst xmlns="http://schemas.openxmlformats.org/spreadsheetml/2006/main" count="123" uniqueCount="76">
  <si>
    <t>PROYECTO: HOGAR DEL ANCIANO "EL BUEN SAMARITANO" SAN VICENTE DEL CAGUÁN, CAQUETÁ</t>
  </si>
  <si>
    <t>RESUMEN GENERAL PRESUPUESTO ETAPA 1</t>
  </si>
  <si>
    <t>ITEM</t>
  </si>
  <si>
    <t>DESCRIPCIÓN</t>
  </si>
  <si>
    <t>UND</t>
  </si>
  <si>
    <t>CANTIDAD</t>
  </si>
  <si>
    <t>V/UNITARIO</t>
  </si>
  <si>
    <t>VALOR TOTAL</t>
  </si>
  <si>
    <t>ACTIVIDADES PRELIMINARES</t>
  </si>
  <si>
    <t>Localización y replanteo.</t>
  </si>
  <si>
    <t>m2</t>
  </si>
  <si>
    <t>Excavación mecánica.</t>
  </si>
  <si>
    <t>m3</t>
  </si>
  <si>
    <t>Excavación manual.</t>
  </si>
  <si>
    <t>Recebo compactado a máxima capacidad.</t>
  </si>
  <si>
    <t>Retiro de Sobrantes.</t>
  </si>
  <si>
    <t>ESTRUCTURAS.</t>
  </si>
  <si>
    <t>Concreto Ciclopedo 40% rajón.</t>
  </si>
  <si>
    <t>Concreto de limpieza E=0,05m 2000psi</t>
  </si>
  <si>
    <t>Concreto 3500 Zapatas y Pedestales.</t>
  </si>
  <si>
    <t>Concreto 3500 Vigas de Cimentación.</t>
  </si>
  <si>
    <t>ACEROS.</t>
  </si>
  <si>
    <t>Aceros A37.</t>
  </si>
  <si>
    <t>kg</t>
  </si>
  <si>
    <t>Aceros A60.</t>
  </si>
  <si>
    <t>INSTALACIONES HIDRÁULICAS</t>
  </si>
  <si>
    <t>INSTALACIONES SANITARIÁS.</t>
  </si>
  <si>
    <t>MAMPOSTERÍAS.</t>
  </si>
  <si>
    <t>OBRAS SANITARIAS.</t>
  </si>
  <si>
    <t>A</t>
  </si>
  <si>
    <t>TOTAL COSTO DIRECTO</t>
  </si>
  <si>
    <t>B</t>
  </si>
  <si>
    <t>ADMINISTRACIÓN - IMPREVISTOS Y UTILIDADES.</t>
  </si>
  <si>
    <t>C</t>
  </si>
  <si>
    <t>ADMINISTRACIÓN</t>
  </si>
  <si>
    <t>D</t>
  </si>
  <si>
    <t>IMPREVISTOS</t>
  </si>
  <si>
    <t>E</t>
  </si>
  <si>
    <t>UTILIDADES</t>
  </si>
  <si>
    <t>F</t>
  </si>
  <si>
    <t>I.V.A SOBRE LA UTILIDAD</t>
  </si>
  <si>
    <t>COSTO TOTAL</t>
  </si>
  <si>
    <t>Material en obra pvc</t>
  </si>
  <si>
    <t>glb</t>
  </si>
  <si>
    <t>Transporte cargue y descargue 65.000 un</t>
  </si>
  <si>
    <t>Suministro e instalacion de placa con tanques de reserva para 28000 lts</t>
  </si>
  <si>
    <t>A+B+C</t>
  </si>
  <si>
    <t xml:space="preserve"> CANTIDAD </t>
  </si>
  <si>
    <t xml:space="preserve"> V/UNITARIO </t>
  </si>
  <si>
    <t xml:space="preserve"> VALOR TOTAL </t>
  </si>
  <si>
    <t>CAJAS.</t>
  </si>
  <si>
    <t>APARATOS HIDRO-SANITARIOS.</t>
  </si>
  <si>
    <t>CUBIERTA.</t>
  </si>
  <si>
    <t>PAÑETES.</t>
  </si>
  <si>
    <t>PISOS Y ENCHAPES.</t>
  </si>
  <si>
    <t>DRY WALL</t>
  </si>
  <si>
    <t>ESTUCOS Y PINTURAS.</t>
  </si>
  <si>
    <t>CARPINTERÍA METÁLICA.</t>
  </si>
  <si>
    <t>CARPINTERÍA EN MADERA.</t>
  </si>
  <si>
    <t>VIDRIOS Y CERRADURAS.</t>
  </si>
  <si>
    <t>OTROS</t>
  </si>
  <si>
    <t>CORTE 1</t>
  </si>
  <si>
    <t>CANT</t>
  </si>
  <si>
    <t>VR TOTAL</t>
  </si>
  <si>
    <t>CORTE 2</t>
  </si>
  <si>
    <t>VR.TOTAL</t>
  </si>
  <si>
    <t>CORTE 3</t>
  </si>
  <si>
    <t>ACUMULADOS X EJECUTAR</t>
  </si>
  <si>
    <t>ACUMULADO EJECUTADO</t>
  </si>
  <si>
    <t>CORTE 4</t>
  </si>
  <si>
    <t xml:space="preserve">CANTIDADES DE OBRA </t>
  </si>
  <si>
    <t>PROYECTO:___________________FECHA__________________</t>
  </si>
  <si>
    <t>FECHA______________</t>
  </si>
  <si>
    <t>A+B+F</t>
  </si>
  <si>
    <t>INSTALACIONES ELÉCTRICAS</t>
  </si>
  <si>
    <t>CUADRO DE SEGUIMIENTO DE CORTES</t>
  </si>
</sst>
</file>

<file path=xl/styles.xml><?xml version="1.0" encoding="utf-8"?>
<styleSheet xmlns="http://schemas.openxmlformats.org/spreadsheetml/2006/main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wis721 LtEx BT"/>
      <family val="2"/>
    </font>
    <font>
      <sz val="12"/>
      <color rgb="FFFF0000"/>
      <name val="Swis721 LtEx BT"/>
      <family val="2"/>
    </font>
    <font>
      <b/>
      <sz val="12"/>
      <name val="Swis721 LtEx BT"/>
      <family val="2"/>
    </font>
    <font>
      <b/>
      <sz val="16"/>
      <name val="Swis721 LtEx BT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0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9" fontId="2" fillId="0" borderId="1" xfId="1" applyNumberFormat="1" applyFont="1" applyFill="1" applyBorder="1" applyAlignment="1">
      <alignment horizontal="right"/>
    </xf>
    <xf numFmtId="164" fontId="2" fillId="0" borderId="4" xfId="1" applyNumberFormat="1" applyFont="1" applyFill="1" applyBorder="1"/>
    <xf numFmtId="164" fontId="4" fillId="0" borderId="5" xfId="1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164" fontId="2" fillId="0" borderId="6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9" fontId="2" fillId="0" borderId="0" xfId="1" applyNumberFormat="1" applyFont="1" applyFill="1" applyAlignment="1">
      <alignment horizontal="right"/>
    </xf>
    <xf numFmtId="0" fontId="4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164" fontId="2" fillId="0" borderId="7" xfId="1" applyNumberFormat="1" applyFont="1" applyFill="1" applyBorder="1"/>
    <xf numFmtId="0" fontId="4" fillId="0" borderId="0" xfId="0" applyFont="1" applyFill="1" applyAlignment="1">
      <alignment vertical="center" wrapText="1"/>
    </xf>
    <xf numFmtId="43" fontId="3" fillId="0" borderId="0" xfId="0" applyNumberFormat="1" applyFont="1" applyFill="1"/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4" fillId="0" borderId="11" xfId="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164" fontId="2" fillId="0" borderId="13" xfId="1" applyNumberFormat="1" applyFont="1" applyFill="1" applyBorder="1" applyAlignment="1"/>
    <xf numFmtId="164" fontId="2" fillId="0" borderId="14" xfId="1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164" fontId="2" fillId="0" borderId="16" xfId="1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18" xfId="1" applyNumberFormat="1" applyFont="1" applyFill="1" applyBorder="1" applyAlignment="1"/>
    <xf numFmtId="164" fontId="2" fillId="0" borderId="19" xfId="1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64" fontId="2" fillId="0" borderId="10" xfId="1" applyNumberFormat="1" applyFont="1" applyFill="1" applyBorder="1" applyAlignment="1"/>
    <xf numFmtId="164" fontId="2" fillId="0" borderId="18" xfId="0" applyNumberFormat="1" applyFont="1" applyFill="1" applyBorder="1" applyAlignment="1"/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164" fontId="2" fillId="0" borderId="11" xfId="1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/>
    <xf numFmtId="165" fontId="2" fillId="0" borderId="11" xfId="1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 vertical="center"/>
    </xf>
    <xf numFmtId="164" fontId="4" fillId="2" borderId="5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7" fillId="0" borderId="24" xfId="0" applyFont="1" applyBorder="1"/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justify" wrapText="1"/>
    </xf>
    <xf numFmtId="0" fontId="7" fillId="0" borderId="25" xfId="0" applyFont="1" applyBorder="1" applyAlignment="1">
      <alignment horizontal="right" wrapText="1"/>
    </xf>
    <xf numFmtId="0" fontId="7" fillId="0" borderId="5" xfId="0" applyFont="1" applyBorder="1"/>
    <xf numFmtId="0" fontId="7" fillId="0" borderId="23" xfId="0" applyFont="1" applyBorder="1" applyAlignment="1">
      <alignment horizontal="justify" wrapText="1"/>
    </xf>
    <xf numFmtId="0" fontId="8" fillId="0" borderId="23" xfId="0" applyFont="1" applyBorder="1" applyAlignment="1">
      <alignment horizontal="center"/>
    </xf>
    <xf numFmtId="9" fontId="8" fillId="0" borderId="23" xfId="0" applyNumberFormat="1" applyFont="1" applyBorder="1" applyAlignment="1">
      <alignment horizontal="right"/>
    </xf>
    <xf numFmtId="9" fontId="8" fillId="0" borderId="25" xfId="0" applyNumberFormat="1" applyFont="1" applyBorder="1" applyAlignment="1">
      <alignment horizontal="right"/>
    </xf>
    <xf numFmtId="0" fontId="7" fillId="0" borderId="26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44" fontId="0" fillId="0" borderId="0" xfId="2" applyFont="1"/>
    <xf numFmtId="44" fontId="8" fillId="0" borderId="25" xfId="2" applyFont="1" applyBorder="1" applyAlignment="1">
      <alignment horizontal="right"/>
    </xf>
    <xf numFmtId="44" fontId="7" fillId="0" borderId="5" xfId="2" applyFont="1" applyBorder="1" applyAlignment="1">
      <alignment horizontal="right"/>
    </xf>
    <xf numFmtId="44" fontId="7" fillId="0" borderId="25" xfId="2" applyFont="1" applyBorder="1" applyAlignment="1">
      <alignment horizontal="right" wrapText="1"/>
    </xf>
    <xf numFmtId="44" fontId="8" fillId="0" borderId="26" xfId="2" applyFont="1" applyBorder="1" applyAlignment="1">
      <alignment horizontal="right"/>
    </xf>
    <xf numFmtId="44" fontId="8" fillId="0" borderId="26" xfId="2" applyFont="1" applyBorder="1" applyAlignment="1">
      <alignment horizontal="center"/>
    </xf>
    <xf numFmtId="44" fontId="7" fillId="0" borderId="5" xfId="2" applyFont="1" applyBorder="1" applyAlignment="1">
      <alignment horizontal="center"/>
    </xf>
    <xf numFmtId="39" fontId="0" fillId="0" borderId="0" xfId="2" applyNumberFormat="1" applyFont="1"/>
    <xf numFmtId="44" fontId="0" fillId="0" borderId="0" xfId="2" applyFont="1" applyFill="1"/>
    <xf numFmtId="2" fontId="0" fillId="0" borderId="0" xfId="2" applyNumberFormat="1" applyFont="1"/>
    <xf numFmtId="2" fontId="0" fillId="7" borderId="0" xfId="2" applyNumberFormat="1" applyFont="1" applyFill="1"/>
    <xf numFmtId="44" fontId="0" fillId="7" borderId="0" xfId="2" applyFont="1" applyFill="1"/>
    <xf numFmtId="44" fontId="0" fillId="4" borderId="1" xfId="2" applyFont="1" applyFill="1" applyBorder="1"/>
    <xf numFmtId="39" fontId="0" fillId="3" borderId="1" xfId="2" applyNumberFormat="1" applyFont="1" applyFill="1" applyBorder="1"/>
    <xf numFmtId="44" fontId="0" fillId="3" borderId="1" xfId="2" applyFont="1" applyFill="1" applyBorder="1"/>
    <xf numFmtId="2" fontId="0" fillId="6" borderId="1" xfId="2" applyNumberFormat="1" applyFont="1" applyFill="1" applyBorder="1"/>
    <xf numFmtId="44" fontId="0" fillId="6" borderId="1" xfId="2" applyFont="1" applyFill="1" applyBorder="1"/>
    <xf numFmtId="39" fontId="0" fillId="0" borderId="1" xfId="2" applyNumberFormat="1" applyFont="1" applyFill="1" applyBorder="1"/>
    <xf numFmtId="44" fontId="0" fillId="0" borderId="1" xfId="2" applyFont="1" applyFill="1" applyBorder="1"/>
    <xf numFmtId="2" fontId="0" fillId="7" borderId="1" xfId="2" applyNumberFormat="1" applyFont="1" applyFill="1" applyBorder="1"/>
    <xf numFmtId="44" fontId="0" fillId="7" borderId="1" xfId="2" applyFont="1" applyFill="1" applyBorder="1"/>
    <xf numFmtId="39" fontId="0" fillId="4" borderId="29" xfId="2" applyNumberFormat="1" applyFont="1" applyFill="1" applyBorder="1"/>
    <xf numFmtId="39" fontId="0" fillId="4" borderId="31" xfId="2" applyNumberFormat="1" applyFont="1" applyFill="1" applyBorder="1"/>
    <xf numFmtId="44" fontId="7" fillId="4" borderId="6" xfId="2" applyFont="1" applyFill="1" applyBorder="1" applyAlignment="1">
      <alignment horizontal="center"/>
    </xf>
    <xf numFmtId="39" fontId="7" fillId="3" borderId="6" xfId="2" applyNumberFormat="1" applyFont="1" applyFill="1" applyBorder="1" applyAlignment="1">
      <alignment horizontal="center"/>
    </xf>
    <xf numFmtId="44" fontId="7" fillId="3" borderId="6" xfId="2" applyFont="1" applyFill="1" applyBorder="1" applyAlignment="1">
      <alignment horizontal="center"/>
    </xf>
    <xf numFmtId="2" fontId="7" fillId="6" borderId="6" xfId="2" applyNumberFormat="1" applyFont="1" applyFill="1" applyBorder="1" applyAlignment="1">
      <alignment horizontal="center"/>
    </xf>
    <xf numFmtId="44" fontId="7" fillId="6" borderId="6" xfId="2" applyFont="1" applyFill="1" applyBorder="1" applyAlignment="1">
      <alignment horizontal="center"/>
    </xf>
    <xf numFmtId="44" fontId="0" fillId="4" borderId="32" xfId="2" applyFont="1" applyFill="1" applyBorder="1"/>
    <xf numFmtId="39" fontId="0" fillId="3" borderId="32" xfId="2" applyNumberFormat="1" applyFont="1" applyFill="1" applyBorder="1"/>
    <xf numFmtId="44" fontId="0" fillId="3" borderId="32" xfId="2" applyFont="1" applyFill="1" applyBorder="1"/>
    <xf numFmtId="2" fontId="0" fillId="6" borderId="32" xfId="2" applyNumberFormat="1" applyFont="1" applyFill="1" applyBorder="1"/>
    <xf numFmtId="44" fontId="0" fillId="6" borderId="32" xfId="2" applyFont="1" applyFill="1" applyBorder="1"/>
    <xf numFmtId="44" fontId="0" fillId="0" borderId="3" xfId="2" applyFont="1" applyFill="1" applyBorder="1"/>
    <xf numFmtId="39" fontId="0" fillId="0" borderId="3" xfId="2" applyNumberFormat="1" applyFont="1" applyFill="1" applyBorder="1"/>
    <xf numFmtId="2" fontId="0" fillId="7" borderId="3" xfId="2" applyNumberFormat="1" applyFont="1" applyFill="1" applyBorder="1"/>
    <xf numFmtId="44" fontId="0" fillId="7" borderId="3" xfId="2" applyFont="1" applyFill="1" applyBorder="1"/>
    <xf numFmtId="39" fontId="0" fillId="4" borderId="27" xfId="2" applyNumberFormat="1" applyFont="1" applyFill="1" applyBorder="1"/>
    <xf numFmtId="44" fontId="0" fillId="4" borderId="6" xfId="2" applyFont="1" applyFill="1" applyBorder="1"/>
    <xf numFmtId="44" fontId="0" fillId="3" borderId="6" xfId="2" applyFont="1" applyFill="1" applyBorder="1"/>
    <xf numFmtId="44" fontId="0" fillId="6" borderId="6" xfId="2" applyFont="1" applyFill="1" applyBorder="1"/>
    <xf numFmtId="44" fontId="7" fillId="5" borderId="6" xfId="2" applyFont="1" applyFill="1" applyBorder="1" applyAlignment="1">
      <alignment horizontal="center"/>
    </xf>
    <xf numFmtId="44" fontId="0" fillId="5" borderId="6" xfId="2" applyFont="1" applyFill="1" applyBorder="1"/>
    <xf numFmtId="39" fontId="0" fillId="5" borderId="32" xfId="2" applyNumberFormat="1" applyFont="1" applyFill="1" applyBorder="1"/>
    <xf numFmtId="44" fontId="0" fillId="5" borderId="32" xfId="2" applyFont="1" applyFill="1" applyBorder="1"/>
    <xf numFmtId="39" fontId="0" fillId="5" borderId="1" xfId="2" applyNumberFormat="1" applyFont="1" applyFill="1" applyBorder="1"/>
    <xf numFmtId="44" fontId="0" fillId="5" borderId="1" xfId="2" applyFont="1" applyFill="1" applyBorder="1"/>
    <xf numFmtId="2" fontId="0" fillId="8" borderId="6" xfId="2" applyNumberFormat="1" applyFont="1" applyFill="1" applyBorder="1"/>
    <xf numFmtId="44" fontId="0" fillId="8" borderId="28" xfId="2" applyFont="1" applyFill="1" applyBorder="1"/>
    <xf numFmtId="2" fontId="0" fillId="8" borderId="32" xfId="2" applyNumberFormat="1" applyFont="1" applyFill="1" applyBorder="1"/>
    <xf numFmtId="0" fontId="0" fillId="8" borderId="33" xfId="0" applyFill="1" applyBorder="1"/>
    <xf numFmtId="2" fontId="0" fillId="8" borderId="1" xfId="2" applyNumberFormat="1" applyFont="1" applyFill="1" applyBorder="1"/>
    <xf numFmtId="44" fontId="0" fillId="8" borderId="30" xfId="0" applyNumberFormat="1" applyFill="1" applyBorder="1"/>
    <xf numFmtId="2" fontId="0" fillId="0" borderId="1" xfId="2" applyNumberFormat="1" applyFont="1" applyFill="1" applyBorder="1"/>
    <xf numFmtId="44" fontId="0" fillId="0" borderId="30" xfId="0" applyNumberFormat="1" applyFill="1" applyBorder="1"/>
    <xf numFmtId="2" fontId="0" fillId="0" borderId="3" xfId="2" applyNumberFormat="1" applyFont="1" applyFill="1" applyBorder="1"/>
    <xf numFmtId="44" fontId="0" fillId="0" borderId="36" xfId="0" applyNumberFormat="1" applyFill="1" applyBorder="1"/>
    <xf numFmtId="44" fontId="0" fillId="8" borderId="1" xfId="2" applyFont="1" applyFill="1" applyBorder="1"/>
    <xf numFmtId="44" fontId="0" fillId="8" borderId="6" xfId="2" applyFont="1" applyFill="1" applyBorder="1"/>
    <xf numFmtId="44" fontId="0" fillId="8" borderId="30" xfId="2" applyFont="1" applyFill="1" applyBorder="1"/>
    <xf numFmtId="44" fontId="0" fillId="8" borderId="32" xfId="2" applyFont="1" applyFill="1" applyBorder="1"/>
    <xf numFmtId="44" fontId="0" fillId="8" borderId="33" xfId="2" applyFont="1" applyFill="1" applyBorder="1"/>
    <xf numFmtId="39" fontId="0" fillId="4" borderId="20" xfId="2" applyNumberFormat="1" applyFont="1" applyFill="1" applyBorder="1"/>
    <xf numFmtId="44" fontId="0" fillId="4" borderId="21" xfId="2" applyFont="1" applyFill="1" applyBorder="1"/>
    <xf numFmtId="44" fontId="0" fillId="3" borderId="21" xfId="2" applyFont="1" applyFill="1" applyBorder="1"/>
    <xf numFmtId="44" fontId="0" fillId="6" borderId="21" xfId="2" applyFont="1" applyFill="1" applyBorder="1"/>
    <xf numFmtId="44" fontId="0" fillId="5" borderId="21" xfId="2" applyFont="1" applyFill="1" applyBorder="1"/>
    <xf numFmtId="44" fontId="0" fillId="8" borderId="21" xfId="2" applyFont="1" applyFill="1" applyBorder="1"/>
    <xf numFmtId="44" fontId="0" fillId="8" borderId="34" xfId="2" applyFont="1" applyFill="1" applyBorder="1"/>
    <xf numFmtId="0" fontId="8" fillId="0" borderId="29" xfId="0" applyFont="1" applyFill="1" applyBorder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4" fontId="0" fillId="8" borderId="21" xfId="2" applyFont="1" applyFill="1" applyBorder="1" applyAlignment="1">
      <alignment horizontal="center"/>
    </xf>
    <xf numFmtId="44" fontId="0" fillId="8" borderId="34" xfId="2" applyFont="1" applyFill="1" applyBorder="1" applyAlignment="1">
      <alignment horizontal="center"/>
    </xf>
    <xf numFmtId="44" fontId="0" fillId="4" borderId="20" xfId="2" applyFont="1" applyFill="1" applyBorder="1" applyAlignment="1">
      <alignment horizontal="center"/>
    </xf>
    <xf numFmtId="44" fontId="0" fillId="4" borderId="21" xfId="2" applyFont="1" applyFill="1" applyBorder="1" applyAlignment="1">
      <alignment horizontal="center"/>
    </xf>
    <xf numFmtId="44" fontId="0" fillId="3" borderId="21" xfId="2" applyFont="1" applyFill="1" applyBorder="1" applyAlignment="1">
      <alignment horizontal="center"/>
    </xf>
    <xf numFmtId="44" fontId="0" fillId="6" borderId="21" xfId="2" applyFont="1" applyFill="1" applyBorder="1" applyAlignment="1">
      <alignment horizontal="center"/>
    </xf>
    <xf numFmtId="44" fontId="0" fillId="5" borderId="21" xfId="2" applyFont="1" applyFill="1" applyBorder="1" applyAlignment="1">
      <alignment horizontal="center"/>
    </xf>
    <xf numFmtId="39" fontId="1" fillId="0" borderId="0" xfId="2" applyNumberFormat="1" applyFont="1" applyFill="1"/>
    <xf numFmtId="44" fontId="1" fillId="0" borderId="0" xfId="2" applyFont="1" applyFill="1"/>
    <xf numFmtId="39" fontId="7" fillId="4" borderId="39" xfId="2" applyNumberFormat="1" applyFont="1" applyFill="1" applyBorder="1" applyAlignment="1">
      <alignment horizontal="center"/>
    </xf>
    <xf numFmtId="39" fontId="0" fillId="4" borderId="40" xfId="2" applyNumberFormat="1" applyFont="1" applyFill="1" applyBorder="1"/>
    <xf numFmtId="39" fontId="0" fillId="4" borderId="41" xfId="2" applyNumberFormat="1" applyFont="1" applyFill="1" applyBorder="1"/>
    <xf numFmtId="39" fontId="0" fillId="0" borderId="42" xfId="2" applyNumberFormat="1" applyFont="1" applyFill="1" applyBorder="1"/>
    <xf numFmtId="39" fontId="0" fillId="0" borderId="41" xfId="2" applyNumberFormat="1" applyFont="1" applyFill="1" applyBorder="1"/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4" fontId="8" fillId="0" borderId="1" xfId="2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justify" wrapText="1"/>
    </xf>
    <xf numFmtId="0" fontId="7" fillId="0" borderId="29" xfId="0" applyFont="1" applyBorder="1"/>
    <xf numFmtId="0" fontId="8" fillId="0" borderId="29" xfId="0" applyFont="1" applyBorder="1"/>
    <xf numFmtId="44" fontId="8" fillId="0" borderId="30" xfId="2" applyFont="1" applyBorder="1" applyAlignment="1">
      <alignment horizontal="right"/>
    </xf>
    <xf numFmtId="0" fontId="8" fillId="0" borderId="31" xfId="0" applyFont="1" applyBorder="1"/>
    <xf numFmtId="0" fontId="8" fillId="0" borderId="32" xfId="0" applyFont="1" applyBorder="1" applyAlignment="1">
      <alignment horizontal="justify" wrapText="1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44" fontId="8" fillId="0" borderId="32" xfId="2" applyFont="1" applyBorder="1" applyAlignment="1">
      <alignment horizontal="right"/>
    </xf>
    <xf numFmtId="0" fontId="7" fillId="0" borderId="35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right" wrapText="1"/>
    </xf>
    <xf numFmtId="44" fontId="8" fillId="0" borderId="3" xfId="2" applyFont="1" applyBorder="1" applyAlignment="1">
      <alignment horizontal="right" wrapText="1"/>
    </xf>
    <xf numFmtId="44" fontId="7" fillId="0" borderId="36" xfId="2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44" fontId="7" fillId="0" borderId="21" xfId="2" applyFont="1" applyBorder="1" applyAlignment="1">
      <alignment horizontal="center"/>
    </xf>
    <xf numFmtId="44" fontId="7" fillId="0" borderId="34" xfId="2" applyFont="1" applyBorder="1" applyAlignment="1">
      <alignment horizontal="center"/>
    </xf>
    <xf numFmtId="39" fontId="0" fillId="0" borderId="0" xfId="2" applyNumberFormat="1" applyFont="1" applyAlignment="1">
      <alignment horizontal="center"/>
    </xf>
    <xf numFmtId="39" fontId="0" fillId="4" borderId="42" xfId="2" applyNumberFormat="1" applyFont="1" applyFill="1" applyBorder="1"/>
    <xf numFmtId="44" fontId="0" fillId="4" borderId="3" xfId="2" applyFont="1" applyFill="1" applyBorder="1"/>
    <xf numFmtId="39" fontId="0" fillId="3" borderId="3" xfId="2" applyNumberFormat="1" applyFont="1" applyFill="1" applyBorder="1"/>
    <xf numFmtId="44" fontId="0" fillId="3" borderId="3" xfId="2" applyFont="1" applyFill="1" applyBorder="1"/>
    <xf numFmtId="2" fontId="0" fillId="6" borderId="3" xfId="2" applyNumberFormat="1" applyFont="1" applyFill="1" applyBorder="1"/>
    <xf numFmtId="44" fontId="0" fillId="6" borderId="3" xfId="2" applyFont="1" applyFill="1" applyBorder="1"/>
    <xf numFmtId="39" fontId="0" fillId="5" borderId="3" xfId="2" applyNumberFormat="1" applyFont="1" applyFill="1" applyBorder="1"/>
    <xf numFmtId="44" fontId="0" fillId="5" borderId="3" xfId="2" applyFont="1" applyFill="1" applyBorder="1"/>
    <xf numFmtId="2" fontId="0" fillId="8" borderId="3" xfId="2" applyNumberFormat="1" applyFont="1" applyFill="1" applyBorder="1"/>
    <xf numFmtId="44" fontId="0" fillId="8" borderId="36" xfId="0" applyNumberFormat="1" applyFill="1" applyBorder="1"/>
    <xf numFmtId="44" fontId="0" fillId="0" borderId="30" xfId="2" applyFont="1" applyBorder="1"/>
    <xf numFmtId="44" fontId="7" fillId="0" borderId="25" xfId="2" applyFont="1" applyBorder="1" applyAlignment="1">
      <alignment horizontal="right"/>
    </xf>
    <xf numFmtId="39" fontId="0" fillId="4" borderId="43" xfId="2" applyNumberFormat="1" applyFont="1" applyFill="1" applyBorder="1"/>
    <xf numFmtId="44" fontId="0" fillId="4" borderId="8" xfId="2" applyFont="1" applyFill="1" applyBorder="1"/>
    <xf numFmtId="39" fontId="0" fillId="3" borderId="8" xfId="2" applyNumberFormat="1" applyFont="1" applyFill="1" applyBorder="1"/>
    <xf numFmtId="44" fontId="0" fillId="3" borderId="8" xfId="2" applyFont="1" applyFill="1" applyBorder="1"/>
    <xf numFmtId="2" fontId="0" fillId="6" borderId="8" xfId="2" applyNumberFormat="1" applyFont="1" applyFill="1" applyBorder="1"/>
    <xf numFmtId="44" fontId="0" fillId="6" borderId="8" xfId="2" applyFont="1" applyFill="1" applyBorder="1"/>
    <xf numFmtId="39" fontId="0" fillId="5" borderId="8" xfId="2" applyNumberFormat="1" applyFont="1" applyFill="1" applyBorder="1"/>
    <xf numFmtId="44" fontId="0" fillId="5" borderId="8" xfId="2" applyFont="1" applyFill="1" applyBorder="1"/>
    <xf numFmtId="2" fontId="0" fillId="8" borderId="8" xfId="2" applyNumberFormat="1" applyFont="1" applyFill="1" applyBorder="1"/>
    <xf numFmtId="44" fontId="0" fillId="8" borderId="37" xfId="0" applyNumberFormat="1" applyFill="1" applyBorder="1"/>
    <xf numFmtId="44" fontId="6" fillId="4" borderId="21" xfId="2" applyFont="1" applyFill="1" applyBorder="1"/>
    <xf numFmtId="44" fontId="6" fillId="3" borderId="21" xfId="2" applyFont="1" applyFill="1" applyBorder="1"/>
    <xf numFmtId="44" fontId="6" fillId="6" borderId="21" xfId="2" applyFont="1" applyFill="1" applyBorder="1"/>
    <xf numFmtId="39" fontId="6" fillId="5" borderId="21" xfId="2" applyNumberFormat="1" applyFont="1" applyFill="1" applyBorder="1"/>
    <xf numFmtId="44" fontId="6" fillId="5" borderId="21" xfId="2" applyFont="1" applyFill="1" applyBorder="1"/>
    <xf numFmtId="2" fontId="6" fillId="8" borderId="21" xfId="2" applyNumberFormat="1" applyFont="1" applyFill="1" applyBorder="1"/>
    <xf numFmtId="44" fontId="6" fillId="8" borderId="34" xfId="0" applyNumberFormat="1" applyFont="1" applyFill="1" applyBorder="1"/>
    <xf numFmtId="0" fontId="9" fillId="0" borderId="0" xfId="0" applyFont="1" applyAlignment="1">
      <alignment horizontal="center"/>
    </xf>
    <xf numFmtId="44" fontId="1" fillId="9" borderId="22" xfId="2" applyFont="1" applyFill="1" applyBorder="1" applyAlignment="1">
      <alignment horizontal="center"/>
    </xf>
    <xf numFmtId="44" fontId="1" fillId="9" borderId="38" xfId="2" applyFont="1" applyFill="1" applyBorder="1" applyAlignment="1">
      <alignment horizontal="center"/>
    </xf>
    <xf numFmtId="39" fontId="7" fillId="9" borderId="6" xfId="2" applyNumberFormat="1" applyFont="1" applyFill="1" applyBorder="1" applyAlignment="1">
      <alignment horizontal="center"/>
    </xf>
    <xf numFmtId="44" fontId="7" fillId="9" borderId="6" xfId="2" applyFont="1" applyFill="1" applyBorder="1" applyAlignment="1">
      <alignment horizontal="center"/>
    </xf>
    <xf numFmtId="39" fontId="1" fillId="9" borderId="32" xfId="2" applyNumberFormat="1" applyFont="1" applyFill="1" applyBorder="1"/>
    <xf numFmtId="44" fontId="1" fillId="9" borderId="32" xfId="2" applyFont="1" applyFill="1" applyBorder="1"/>
    <xf numFmtId="39" fontId="1" fillId="9" borderId="3" xfId="2" applyNumberFormat="1" applyFont="1" applyFill="1" applyBorder="1"/>
    <xf numFmtId="44" fontId="1" fillId="9" borderId="3" xfId="2" applyFont="1" applyFill="1" applyBorder="1"/>
    <xf numFmtId="39" fontId="1" fillId="9" borderId="1" xfId="2" applyNumberFormat="1" applyFont="1" applyFill="1" applyBorder="1"/>
    <xf numFmtId="44" fontId="1" fillId="9" borderId="1" xfId="2" applyFont="1" applyFill="1" applyBorder="1"/>
    <xf numFmtId="39" fontId="1" fillId="9" borderId="8" xfId="2" applyNumberFormat="1" applyFont="1" applyFill="1" applyBorder="1"/>
    <xf numFmtId="44" fontId="1" fillId="9" borderId="8" xfId="2" applyFont="1" applyFill="1" applyBorder="1"/>
    <xf numFmtId="39" fontId="1" fillId="0" borderId="3" xfId="2" applyNumberFormat="1" applyFont="1" applyFill="1" applyBorder="1"/>
    <xf numFmtId="44" fontId="1" fillId="0" borderId="1" xfId="2" applyFont="1" applyFill="1" applyBorder="1"/>
    <xf numFmtId="39" fontId="1" fillId="0" borderId="1" xfId="2" applyNumberFormat="1" applyFont="1" applyFill="1" applyBorder="1"/>
    <xf numFmtId="44" fontId="0" fillId="9" borderId="6" xfId="2" applyFont="1" applyFill="1" applyBorder="1"/>
    <xf numFmtId="44" fontId="0" fillId="9" borderId="1" xfId="2" applyFont="1" applyFill="1" applyBorder="1"/>
    <xf numFmtId="44" fontId="0" fillId="9" borderId="32" xfId="2" applyFont="1" applyFill="1" applyBorder="1"/>
    <xf numFmtId="44" fontId="0" fillId="9" borderId="21" xfId="2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wis721 LtEx B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wis721 LtEx BT"/>
        <scheme val="none"/>
      </font>
      <numFmt numFmtId="164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wis721 LtEx BT"/>
        <scheme val="none"/>
      </font>
      <numFmt numFmtId="164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wis721 LtEx B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wis721 LtEx B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wis721 LtEx BT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Swis721 LtEx BT"/>
        <scheme val="none"/>
      </font>
      <fill>
        <patternFill patternType="none">
          <fgColor indexed="64"/>
          <bgColor indexed="65"/>
        </patternFill>
      </fill>
      <alignment textRotation="0" indent="0" relative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wis721 LtEx B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yecto%20san%20vicente\presupuestos\presupuesto%20(Autoguardado)etapa-costrucci&#243;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-COMTOS"/>
      <sheetName val="PERSONAL"/>
      <sheetName val="LISTADO BÁSICO"/>
      <sheetName val="MAYV"/>
      <sheetName val="MH"/>
      <sheetName val="A.P.U"/>
      <sheetName val="RESUMEN G"/>
      <sheetName val="ETAPAS"/>
      <sheetName val="CAPITULOS"/>
    </sheetNames>
    <sheetDataSet>
      <sheetData sheetId="0" refreshError="1"/>
      <sheetData sheetId="1" refreshError="1"/>
      <sheetData sheetId="2" refreshError="1"/>
      <sheetData sheetId="3" refreshError="1">
        <row r="21">
          <cell r="J21">
            <v>2084.1699999999996</v>
          </cell>
        </row>
        <row r="25">
          <cell r="J25">
            <v>1203.47</v>
          </cell>
        </row>
        <row r="319">
          <cell r="J319">
            <v>746.10840000000007</v>
          </cell>
        </row>
        <row r="322">
          <cell r="J322">
            <v>460.71499999999997</v>
          </cell>
        </row>
        <row r="330">
          <cell r="J330">
            <v>746.10840000000007</v>
          </cell>
        </row>
      </sheetData>
      <sheetData sheetId="4" refreshError="1"/>
      <sheetData sheetId="5" refreshError="1">
        <row r="42">
          <cell r="I42">
            <v>3094</v>
          </cell>
        </row>
        <row r="74">
          <cell r="I74">
            <v>15965</v>
          </cell>
        </row>
        <row r="107">
          <cell r="I107">
            <v>11426</v>
          </cell>
        </row>
        <row r="140">
          <cell r="I140">
            <v>22304</v>
          </cell>
        </row>
        <row r="206">
          <cell r="I206">
            <v>11718</v>
          </cell>
        </row>
        <row r="242">
          <cell r="I242">
            <v>247290</v>
          </cell>
        </row>
        <row r="275">
          <cell r="I275">
            <v>18672</v>
          </cell>
        </row>
        <row r="308">
          <cell r="I308">
            <v>524505</v>
          </cell>
        </row>
        <row r="341">
          <cell r="I341">
            <v>552298</v>
          </cell>
        </row>
        <row r="575">
          <cell r="I575">
            <v>3319</v>
          </cell>
        </row>
        <row r="608">
          <cell r="I608">
            <v>3319</v>
          </cell>
        </row>
      </sheetData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B9:G31" totalsRowShown="0" headerRowDxfId="10" dataDxfId="8" headerRowBorderDxfId="9" tableBorderDxfId="7" totalsRowBorderDxfId="6">
  <autoFilter ref="B9:G31"/>
  <tableColumns count="6">
    <tableColumn id="1" name="ITEM" dataDxfId="5"/>
    <tableColumn id="2" name="DESCRIPCIÓN" dataDxfId="4"/>
    <tableColumn id="3" name="UND" dataDxfId="3"/>
    <tableColumn id="4" name="CANTIDAD" dataDxfId="2"/>
    <tableColumn id="5" name="V/UNITARIO" dataDxfId="1" dataCellStyle="Millares"/>
    <tableColumn id="6" name="VALOR TOTAL" dataDxfId="0" dataCellStyle="Milla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3"/>
  <sheetViews>
    <sheetView topLeftCell="A34" workbookViewId="0">
      <selection activeCell="J39" sqref="J39"/>
    </sheetView>
  </sheetViews>
  <sheetFormatPr baseColWidth="10" defaultRowHeight="15.75"/>
  <cols>
    <col min="1" max="1" width="11.42578125" style="4"/>
    <col min="2" max="2" width="12.28515625" style="1" bestFit="1" customWidth="1"/>
    <col min="3" max="3" width="24.7109375" style="2" bestFit="1" customWidth="1"/>
    <col min="4" max="4" width="11.85546875" style="3" bestFit="1" customWidth="1"/>
    <col min="5" max="5" width="22.28515625" style="4" bestFit="1" customWidth="1"/>
    <col min="6" max="6" width="23.7109375" style="5" bestFit="1" customWidth="1"/>
    <col min="7" max="7" width="28.42578125" style="6" bestFit="1" customWidth="1"/>
    <col min="8" max="16384" width="11.42578125" style="4"/>
  </cols>
  <sheetData>
    <row r="1" spans="2:7">
      <c r="G1" s="32"/>
    </row>
    <row r="3" spans="2:7">
      <c r="B3" s="147" t="s">
        <v>0</v>
      </c>
      <c r="C3" s="147"/>
      <c r="D3" s="147"/>
      <c r="E3" s="147"/>
      <c r="F3" s="147"/>
      <c r="G3" s="147"/>
    </row>
    <row r="4" spans="2:7">
      <c r="C4" s="4"/>
      <c r="F4" s="4"/>
      <c r="G4" s="4"/>
    </row>
    <row r="5" spans="2:7" ht="20.25">
      <c r="B5" s="148" t="s">
        <v>1</v>
      </c>
      <c r="C5" s="148"/>
      <c r="D5" s="148"/>
      <c r="E5" s="148"/>
      <c r="F5" s="148"/>
      <c r="G5" s="148"/>
    </row>
    <row r="6" spans="2:7">
      <c r="D6" s="7"/>
      <c r="E6" s="8"/>
      <c r="F6" s="4"/>
    </row>
    <row r="7" spans="2:7">
      <c r="C7" s="8"/>
    </row>
    <row r="9" spans="2:7" ht="16.5" thickBot="1">
      <c r="B9" s="33" t="s">
        <v>2</v>
      </c>
      <c r="C9" s="34" t="s">
        <v>3</v>
      </c>
      <c r="D9" s="33" t="s">
        <v>4</v>
      </c>
      <c r="E9" s="35" t="s">
        <v>5</v>
      </c>
      <c r="F9" s="35" t="s">
        <v>6</v>
      </c>
      <c r="G9" s="35" t="s">
        <v>7</v>
      </c>
    </row>
    <row r="10" spans="2:7" ht="32.25" thickBot="1">
      <c r="B10" s="36">
        <v>1</v>
      </c>
      <c r="C10" s="37" t="s">
        <v>8</v>
      </c>
      <c r="D10" s="38"/>
      <c r="E10" s="39"/>
      <c r="F10" s="39"/>
      <c r="G10" s="40">
        <f>+SUM(G11:G15)</f>
        <v>53205689.25</v>
      </c>
    </row>
    <row r="11" spans="2:7" ht="31.5">
      <c r="B11" s="41">
        <f t="shared" ref="B11:B15" si="0">+B10+0.1</f>
        <v>1.1000000000000001</v>
      </c>
      <c r="C11" s="42" t="s">
        <v>9</v>
      </c>
      <c r="D11" s="43" t="s">
        <v>10</v>
      </c>
      <c r="E11" s="44">
        <f>ROUND((+[1]MAYV!J21),2)</f>
        <v>2084.17</v>
      </c>
      <c r="F11" s="44">
        <f>+[1]A.P.U!I42</f>
        <v>3094</v>
      </c>
      <c r="G11" s="45">
        <f t="shared" ref="G11:G15" si="1">ROUND((E11*F11),2)</f>
        <v>6448421.9800000004</v>
      </c>
    </row>
    <row r="12" spans="2:7" ht="31.5">
      <c r="B12" s="46">
        <f t="shared" si="0"/>
        <v>1.2000000000000002</v>
      </c>
      <c r="C12" s="9" t="s">
        <v>11</v>
      </c>
      <c r="D12" s="10" t="s">
        <v>12</v>
      </c>
      <c r="E12" s="11">
        <f>ROUND((+[1]MAYV!J25),2)</f>
        <v>1203.47</v>
      </c>
      <c r="F12" s="11">
        <f>+[1]A.P.U!I74</f>
        <v>15965</v>
      </c>
      <c r="G12" s="47">
        <f t="shared" si="1"/>
        <v>19213398.550000001</v>
      </c>
    </row>
    <row r="13" spans="2:7" ht="31.5">
      <c r="B13" s="46">
        <f t="shared" si="0"/>
        <v>1.3000000000000003</v>
      </c>
      <c r="C13" s="9" t="s">
        <v>13</v>
      </c>
      <c r="D13" s="10" t="s">
        <v>12</v>
      </c>
      <c r="E13" s="11">
        <f>ROUND((+[1]MAYV!J319),2)</f>
        <v>746.11</v>
      </c>
      <c r="F13" s="11">
        <f>+[1]A.P.U!I107</f>
        <v>11426</v>
      </c>
      <c r="G13" s="47">
        <f t="shared" si="1"/>
        <v>8525052.8599999994</v>
      </c>
    </row>
    <row r="14" spans="2:7" ht="63">
      <c r="B14" s="46">
        <f t="shared" si="0"/>
        <v>1.4000000000000004</v>
      </c>
      <c r="C14" s="9" t="s">
        <v>14</v>
      </c>
      <c r="D14" s="10" t="s">
        <v>12</v>
      </c>
      <c r="E14" s="11">
        <f>ROUND((+[1]MAYV!J322),2)</f>
        <v>460.72</v>
      </c>
      <c r="F14" s="11">
        <f>+[1]A.P.U!I140</f>
        <v>22304</v>
      </c>
      <c r="G14" s="47">
        <f t="shared" si="1"/>
        <v>10275898.880000001</v>
      </c>
    </row>
    <row r="15" spans="2:7" ht="32.25" thickBot="1">
      <c r="B15" s="48">
        <f t="shared" si="0"/>
        <v>1.5000000000000004</v>
      </c>
      <c r="C15" s="49" t="s">
        <v>15</v>
      </c>
      <c r="D15" s="50" t="s">
        <v>12</v>
      </c>
      <c r="E15" s="51">
        <f>ROUND((+[1]MAYV!J330),2)</f>
        <v>746.11</v>
      </c>
      <c r="F15" s="51">
        <f>+[1]A.P.U!I206</f>
        <v>11718</v>
      </c>
      <c r="G15" s="52">
        <f t="shared" si="1"/>
        <v>8742916.9800000004</v>
      </c>
    </row>
    <row r="16" spans="2:7" ht="16.5" thickBot="1">
      <c r="B16" s="36">
        <v>2</v>
      </c>
      <c r="C16" s="37" t="s">
        <v>16</v>
      </c>
      <c r="D16" s="53"/>
      <c r="E16" s="54"/>
      <c r="F16" s="54"/>
      <c r="G16" s="40">
        <f>+SUM(G17:G20)</f>
        <v>79663896.00999999</v>
      </c>
    </row>
    <row r="17" spans="2:7" ht="31.5">
      <c r="B17" s="41">
        <f>+B16+0.1</f>
        <v>2.1</v>
      </c>
      <c r="C17" s="42" t="s">
        <v>17</v>
      </c>
      <c r="D17" s="43" t="s">
        <v>12</v>
      </c>
      <c r="E17" s="44">
        <f>37.37*1.0472053</f>
        <v>39.134062060999995</v>
      </c>
      <c r="F17" s="44">
        <f>+[1]A.P.U!I242</f>
        <v>247290</v>
      </c>
      <c r="G17" s="45">
        <f t="shared" ref="G17:G20" si="2">ROUND((E17*F17),2)</f>
        <v>9677462.2100000009</v>
      </c>
    </row>
    <row r="18" spans="2:7" ht="47.25">
      <c r="B18" s="46">
        <f>+B17+0.1</f>
        <v>2.2000000000000002</v>
      </c>
      <c r="C18" s="9" t="s">
        <v>18</v>
      </c>
      <c r="D18" s="10" t="s">
        <v>10</v>
      </c>
      <c r="E18" s="12">
        <f>47.5*1.3</f>
        <v>61.75</v>
      </c>
      <c r="F18" s="11">
        <f>+[1]A.P.U!I275</f>
        <v>18672</v>
      </c>
      <c r="G18" s="47">
        <f t="shared" si="2"/>
        <v>1152996</v>
      </c>
    </row>
    <row r="19" spans="2:7" ht="47.25">
      <c r="B19" s="46">
        <f>+B18+0.1</f>
        <v>2.3000000000000003</v>
      </c>
      <c r="C19" s="9" t="s">
        <v>19</v>
      </c>
      <c r="D19" s="10" t="s">
        <v>12</v>
      </c>
      <c r="E19" s="12">
        <v>59</v>
      </c>
      <c r="F19" s="11">
        <f>+[1]A.P.U!I308</f>
        <v>524505</v>
      </c>
      <c r="G19" s="47">
        <f t="shared" si="2"/>
        <v>30945795</v>
      </c>
    </row>
    <row r="20" spans="2:7" ht="48" thickBot="1">
      <c r="B20" s="48">
        <f t="shared" ref="B20" si="3">+B19+0.1</f>
        <v>2.4000000000000004</v>
      </c>
      <c r="C20" s="49" t="s">
        <v>20</v>
      </c>
      <c r="D20" s="50" t="s">
        <v>12</v>
      </c>
      <c r="E20" s="55">
        <v>68.599999999999994</v>
      </c>
      <c r="F20" s="51">
        <f>+[1]A.P.U!I341</f>
        <v>552298</v>
      </c>
      <c r="G20" s="52">
        <f t="shared" si="2"/>
        <v>37887642.799999997</v>
      </c>
    </row>
    <row r="21" spans="2:7" ht="16.5" thickBot="1">
      <c r="B21" s="36">
        <v>3</v>
      </c>
      <c r="C21" s="37" t="s">
        <v>21</v>
      </c>
      <c r="D21" s="53"/>
      <c r="E21" s="54"/>
      <c r="F21" s="54"/>
      <c r="G21" s="40">
        <f>+SUM(G22:G23)</f>
        <v>56997187</v>
      </c>
    </row>
    <row r="22" spans="2:7">
      <c r="B22" s="41">
        <f>+B21+0.1</f>
        <v>3.1</v>
      </c>
      <c r="C22" s="42" t="s">
        <v>22</v>
      </c>
      <c r="D22" s="43" t="s">
        <v>23</v>
      </c>
      <c r="E22" s="44">
        <v>7199</v>
      </c>
      <c r="F22" s="44">
        <f>+[1]A.P.U!I575</f>
        <v>3319</v>
      </c>
      <c r="G22" s="45">
        <f>+F22*E22</f>
        <v>23893481</v>
      </c>
    </row>
    <row r="23" spans="2:7" ht="16.5" thickBot="1">
      <c r="B23" s="48">
        <f>+B22+0.1</f>
        <v>3.2</v>
      </c>
      <c r="C23" s="49" t="s">
        <v>24</v>
      </c>
      <c r="D23" s="50" t="s">
        <v>23</v>
      </c>
      <c r="E23" s="51">
        <v>9974</v>
      </c>
      <c r="F23" s="51">
        <f>+[1]A.P.U!I608</f>
        <v>3319</v>
      </c>
      <c r="G23" s="52">
        <f>+F23*E23</f>
        <v>33103706</v>
      </c>
    </row>
    <row r="24" spans="2:7" ht="32.25" thickBot="1">
      <c r="B24" s="36">
        <v>4</v>
      </c>
      <c r="C24" s="37" t="s">
        <v>25</v>
      </c>
      <c r="D24" s="53"/>
      <c r="E24" s="54"/>
      <c r="F24" s="54"/>
      <c r="G24" s="40">
        <f>+SUM(G25:G25)</f>
        <v>12000000</v>
      </c>
    </row>
    <row r="25" spans="2:7" ht="32.25" thickBot="1">
      <c r="B25" s="56">
        <f t="shared" ref="B25" si="4">+B24+0.1</f>
        <v>4.0999999999999996</v>
      </c>
      <c r="C25" s="57" t="s">
        <v>42</v>
      </c>
      <c r="D25" s="53" t="s">
        <v>43</v>
      </c>
      <c r="E25" s="54">
        <f>ROUND((1),2)</f>
        <v>1</v>
      </c>
      <c r="F25" s="54">
        <v>12000000</v>
      </c>
      <c r="G25" s="58">
        <f t="shared" ref="G25" si="5">+F25*E25</f>
        <v>12000000</v>
      </c>
    </row>
    <row r="26" spans="2:7" ht="32.25" thickBot="1">
      <c r="B26" s="36">
        <v>5</v>
      </c>
      <c r="C26" s="37" t="s">
        <v>26</v>
      </c>
      <c r="D26" s="53"/>
      <c r="E26" s="54"/>
      <c r="F26" s="54"/>
      <c r="G26" s="40">
        <f>+SUM(G27:G27)</f>
        <v>20000000</v>
      </c>
    </row>
    <row r="27" spans="2:7" ht="32.25" thickBot="1">
      <c r="B27" s="56">
        <f>+B26+0.1</f>
        <v>5.0999999999999996</v>
      </c>
      <c r="C27" s="57" t="s">
        <v>42</v>
      </c>
      <c r="D27" s="53" t="s">
        <v>43</v>
      </c>
      <c r="E27" s="54">
        <v>1</v>
      </c>
      <c r="F27" s="54">
        <v>20000000</v>
      </c>
      <c r="G27" s="58">
        <f>+F27*E27</f>
        <v>20000000</v>
      </c>
    </row>
    <row r="28" spans="2:7" ht="16.5" thickBot="1">
      <c r="B28" s="36">
        <v>10</v>
      </c>
      <c r="C28" s="37" t="s">
        <v>27</v>
      </c>
      <c r="D28" s="53"/>
      <c r="E28" s="54"/>
      <c r="F28" s="54"/>
      <c r="G28" s="40">
        <f>+SUM(G29:G29)</f>
        <v>23800000</v>
      </c>
    </row>
    <row r="29" spans="2:7" ht="48" thickBot="1">
      <c r="B29" s="56">
        <f>+B28+0.1</f>
        <v>10.1</v>
      </c>
      <c r="C29" s="57" t="s">
        <v>44</v>
      </c>
      <c r="D29" s="53" t="s">
        <v>43</v>
      </c>
      <c r="E29" s="59">
        <v>17</v>
      </c>
      <c r="F29" s="54">
        <v>1400000</v>
      </c>
      <c r="G29" s="58">
        <f>+F29*E29</f>
        <v>23800000</v>
      </c>
    </row>
    <row r="30" spans="2:7" ht="32.25" thickBot="1">
      <c r="B30" s="36">
        <v>20</v>
      </c>
      <c r="C30" s="37" t="s">
        <v>28</v>
      </c>
      <c r="D30" s="53"/>
      <c r="E30" s="54"/>
      <c r="F30" s="54"/>
      <c r="G30" s="40">
        <f>SUBTOTAL(109,G31:G31)</f>
        <v>23630000</v>
      </c>
    </row>
    <row r="31" spans="2:7" ht="79.5" thickBot="1">
      <c r="B31" s="56">
        <f>+B30+0.1</f>
        <v>20.100000000000001</v>
      </c>
      <c r="C31" s="57" t="s">
        <v>45</v>
      </c>
      <c r="D31" s="53" t="s">
        <v>43</v>
      </c>
      <c r="E31" s="54">
        <v>1</v>
      </c>
      <c r="F31" s="54">
        <v>23630000</v>
      </c>
      <c r="G31" s="60">
        <f>+F31*E31</f>
        <v>23630000</v>
      </c>
    </row>
    <row r="32" spans="2:7" ht="16.5" thickBot="1">
      <c r="B32" s="61" t="s">
        <v>29</v>
      </c>
      <c r="C32" s="149" t="s">
        <v>30</v>
      </c>
      <c r="D32" s="149"/>
      <c r="E32" s="149"/>
      <c r="F32" s="150"/>
      <c r="G32" s="62">
        <f>+SUM(G10:G31)/2</f>
        <v>269296772.25999999</v>
      </c>
    </row>
    <row r="33" spans="2:7" ht="16.5" thickBot="1">
      <c r="G33" s="13"/>
    </row>
    <row r="34" spans="2:7" ht="63.75" thickBot="1">
      <c r="B34" s="14" t="s">
        <v>31</v>
      </c>
      <c r="C34" s="15" t="s">
        <v>32</v>
      </c>
      <c r="D34" s="16"/>
      <c r="E34" s="17">
        <v>0.18</v>
      </c>
      <c r="F34" s="18"/>
      <c r="G34" s="19">
        <f>+E34*G32</f>
        <v>48473419.006799996</v>
      </c>
    </row>
    <row r="35" spans="2:7" ht="31.5">
      <c r="B35" s="14" t="s">
        <v>33</v>
      </c>
      <c r="C35" s="15" t="s">
        <v>34</v>
      </c>
      <c r="D35" s="16"/>
      <c r="E35" s="17">
        <v>0.09</v>
      </c>
      <c r="F35" s="20"/>
      <c r="G35" s="21">
        <f>+E35*G32</f>
        <v>24236709.503399998</v>
      </c>
    </row>
    <row r="36" spans="2:7">
      <c r="B36" s="14" t="s">
        <v>35</v>
      </c>
      <c r="C36" s="15" t="s">
        <v>36</v>
      </c>
      <c r="D36" s="16"/>
      <c r="E36" s="17">
        <v>0.04</v>
      </c>
      <c r="F36" s="20"/>
      <c r="G36" s="22">
        <f>+E36*G32</f>
        <v>10771870.8904</v>
      </c>
    </row>
    <row r="37" spans="2:7">
      <c r="B37" s="14" t="s">
        <v>37</v>
      </c>
      <c r="C37" s="15" t="s">
        <v>38</v>
      </c>
      <c r="D37" s="16"/>
      <c r="E37" s="17">
        <v>0.05</v>
      </c>
      <c r="F37" s="20"/>
      <c r="G37" s="22">
        <f>+E37*G32</f>
        <v>13464838.613</v>
      </c>
    </row>
    <row r="38" spans="2:7" ht="31.5">
      <c r="B38" s="14" t="s">
        <v>39</v>
      </c>
      <c r="C38" s="15" t="s">
        <v>40</v>
      </c>
      <c r="D38" s="16"/>
      <c r="E38" s="17">
        <v>0.16</v>
      </c>
      <c r="F38" s="20"/>
      <c r="G38" s="23">
        <f>+G37*E38</f>
        <v>2154374.17808</v>
      </c>
    </row>
    <row r="39" spans="2:7" ht="16.5" thickBot="1">
      <c r="B39" s="24"/>
      <c r="D39" s="25"/>
      <c r="E39" s="26"/>
    </row>
    <row r="40" spans="2:7" ht="16.5" thickBot="1">
      <c r="B40" s="14" t="s">
        <v>46</v>
      </c>
      <c r="C40" s="27" t="s">
        <v>41</v>
      </c>
      <c r="D40" s="28"/>
      <c r="E40" s="29"/>
      <c r="F40" s="30"/>
      <c r="G40" s="19">
        <f>ROUND((G32+G34+G38),0)</f>
        <v>319924565</v>
      </c>
    </row>
    <row r="42" spans="2:7">
      <c r="G42" s="6">
        <v>1675000000</v>
      </c>
    </row>
    <row r="43" spans="2:7">
      <c r="G43" s="6">
        <f>+G42-G40</f>
        <v>1355075435</v>
      </c>
    </row>
    <row r="44" spans="2:7">
      <c r="G44" s="6">
        <f>G40</f>
        <v>319924565</v>
      </c>
    </row>
    <row r="45" spans="2:7">
      <c r="G45" s="6">
        <v>31785684</v>
      </c>
    </row>
    <row r="46" spans="2:7">
      <c r="G46" s="6">
        <f>SUM(G44:G45)</f>
        <v>351710249</v>
      </c>
    </row>
    <row r="141" spans="2:7">
      <c r="B141" s="24"/>
      <c r="C141" s="31"/>
      <c r="D141" s="7"/>
      <c r="E141" s="8"/>
      <c r="F141" s="4"/>
      <c r="G141" s="4"/>
    </row>
    <row r="143" spans="2:7">
      <c r="B143" s="24"/>
      <c r="C143" s="31"/>
      <c r="D143" s="7"/>
      <c r="E143" s="8"/>
      <c r="F143" s="4"/>
      <c r="G143" s="4"/>
    </row>
    <row r="145" spans="2:7">
      <c r="B145" s="24"/>
      <c r="C145" s="31"/>
      <c r="D145" s="7"/>
      <c r="E145" s="8"/>
      <c r="F145" s="4"/>
      <c r="G145" s="4"/>
    </row>
    <row r="147" spans="2:7">
      <c r="B147" s="24"/>
      <c r="C147" s="31"/>
      <c r="D147" s="7"/>
      <c r="E147" s="8"/>
      <c r="F147" s="4"/>
      <c r="G147" s="4"/>
    </row>
    <row r="149" spans="2:7">
      <c r="B149" s="24"/>
      <c r="C149" s="31"/>
      <c r="D149" s="7"/>
      <c r="E149" s="8"/>
      <c r="F149" s="4"/>
      <c r="G149" s="4"/>
    </row>
    <row r="151" spans="2:7">
      <c r="B151" s="24"/>
      <c r="C151" s="31"/>
      <c r="D151" s="7"/>
      <c r="E151" s="8"/>
      <c r="F151" s="4"/>
      <c r="G151" s="4"/>
    </row>
    <row r="153" spans="2:7">
      <c r="B153" s="24"/>
      <c r="C153" s="31"/>
      <c r="D153" s="7"/>
      <c r="E153" s="8"/>
      <c r="F153" s="4"/>
      <c r="G153" s="4"/>
    </row>
    <row r="155" spans="2:7">
      <c r="B155" s="24"/>
      <c r="C155" s="31"/>
      <c r="D155" s="7"/>
      <c r="E155" s="8"/>
      <c r="F155" s="4"/>
      <c r="G155" s="4"/>
    </row>
    <row r="157" spans="2:7">
      <c r="B157" s="24"/>
      <c r="C157" s="31"/>
      <c r="D157" s="7"/>
      <c r="E157" s="8"/>
      <c r="F157" s="4"/>
      <c r="G157" s="4"/>
    </row>
    <row r="159" spans="2:7">
      <c r="B159" s="24"/>
      <c r="C159" s="31"/>
      <c r="D159" s="7"/>
      <c r="E159" s="8"/>
      <c r="F159" s="4"/>
      <c r="G159" s="4"/>
    </row>
    <row r="161" spans="2:7">
      <c r="B161" s="24"/>
      <c r="C161" s="31"/>
      <c r="D161" s="7"/>
      <c r="E161" s="8"/>
      <c r="F161" s="4"/>
      <c r="G161" s="4"/>
    </row>
    <row r="163" spans="2:7">
      <c r="B163" s="24"/>
      <c r="C163" s="31"/>
      <c r="D163" s="7"/>
      <c r="E163" s="8"/>
      <c r="F163" s="4"/>
      <c r="G163" s="4"/>
    </row>
    <row r="165" spans="2:7">
      <c r="B165" s="24"/>
      <c r="C165" s="31"/>
      <c r="D165" s="7"/>
      <c r="E165" s="8"/>
      <c r="F165" s="4"/>
      <c r="G165" s="4"/>
    </row>
    <row r="167" spans="2:7">
      <c r="B167" s="24"/>
      <c r="C167" s="31"/>
      <c r="D167" s="7"/>
      <c r="E167" s="8"/>
      <c r="F167" s="4"/>
      <c r="G167" s="4"/>
    </row>
    <row r="169" spans="2:7">
      <c r="B169" s="24"/>
      <c r="C169" s="31"/>
      <c r="D169" s="7"/>
      <c r="E169" s="8"/>
      <c r="F169" s="4"/>
      <c r="G169" s="4"/>
    </row>
    <row r="171" spans="2:7">
      <c r="B171" s="24"/>
      <c r="C171" s="31"/>
      <c r="D171" s="7"/>
      <c r="E171" s="8"/>
      <c r="F171" s="4"/>
      <c r="G171" s="4"/>
    </row>
    <row r="173" spans="2:7">
      <c r="B173" s="24"/>
      <c r="C173" s="31"/>
      <c r="D173" s="7"/>
      <c r="E173" s="8"/>
      <c r="F173" s="4"/>
      <c r="G173" s="4"/>
    </row>
  </sheetData>
  <mergeCells count="3">
    <mergeCell ref="B3:G3"/>
    <mergeCell ref="B5:G5"/>
    <mergeCell ref="C32:F3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4:R91"/>
  <sheetViews>
    <sheetView tabSelected="1" topLeftCell="A10" zoomScale="60" zoomScaleNormal="60" workbookViewId="0">
      <selection activeCell="G97" sqref="G97"/>
    </sheetView>
  </sheetViews>
  <sheetFormatPr baseColWidth="10" defaultRowHeight="15"/>
  <cols>
    <col min="1" max="1" width="9.42578125" bestFit="1" customWidth="1"/>
    <col min="2" max="2" width="43.7109375" bestFit="1" customWidth="1"/>
    <col min="3" max="3" width="5.5703125" bestFit="1" customWidth="1"/>
    <col min="4" max="4" width="10" bestFit="1" customWidth="1"/>
    <col min="5" max="5" width="14.85546875" style="77" bestFit="1" customWidth="1"/>
    <col min="6" max="6" width="17.42578125" style="77" bestFit="1" customWidth="1"/>
    <col min="7" max="7" width="12" style="84" bestFit="1" customWidth="1"/>
    <col min="8" max="8" width="17.5703125" style="77" bestFit="1" customWidth="1"/>
    <col min="9" max="9" width="13.42578125" style="84" bestFit="1" customWidth="1"/>
    <col min="10" max="10" width="17.5703125" style="77" bestFit="1" customWidth="1"/>
    <col min="11" max="11" width="11.42578125" style="86"/>
    <col min="12" max="12" width="17.5703125" style="77" bestFit="1" customWidth="1"/>
    <col min="13" max="13" width="17.5703125" style="84" customWidth="1"/>
    <col min="14" max="14" width="17.5703125" style="77" customWidth="1"/>
    <col min="15" max="15" width="11.42578125" style="84"/>
    <col min="16" max="16" width="20.7109375" style="77" customWidth="1"/>
    <col min="17" max="17" width="15.5703125" style="86" bestFit="1" customWidth="1"/>
    <col min="18" max="18" width="17.5703125" bestFit="1" customWidth="1"/>
  </cols>
  <sheetData>
    <row r="4" spans="1:18" ht="36">
      <c r="A4" s="222" t="s">
        <v>75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</row>
    <row r="7" spans="1:18">
      <c r="B7" s="63"/>
    </row>
    <row r="8" spans="1:18">
      <c r="A8" s="151" t="s">
        <v>71</v>
      </c>
      <c r="B8" s="151"/>
      <c r="C8" s="151"/>
      <c r="D8" s="151"/>
      <c r="E8" s="151"/>
      <c r="F8" s="151"/>
      <c r="G8" s="192" t="s">
        <v>72</v>
      </c>
      <c r="H8" s="192"/>
      <c r="I8" s="192" t="s">
        <v>72</v>
      </c>
      <c r="J8" s="192"/>
      <c r="K8" s="192" t="s">
        <v>72</v>
      </c>
      <c r="L8" s="192"/>
      <c r="M8" s="192" t="s">
        <v>72</v>
      </c>
      <c r="N8" s="192"/>
      <c r="O8" s="192"/>
      <c r="P8" s="192"/>
    </row>
    <row r="9" spans="1:18" ht="15.75" thickBot="1">
      <c r="A9" s="151" t="s">
        <v>70</v>
      </c>
      <c r="B9" s="151"/>
      <c r="C9" s="151"/>
      <c r="D9" s="151"/>
      <c r="E9" s="151"/>
      <c r="F9" s="151"/>
    </row>
    <row r="10" spans="1:18" ht="15.75" thickBot="1">
      <c r="B10" s="63"/>
      <c r="G10" s="154" t="s">
        <v>61</v>
      </c>
      <c r="H10" s="155"/>
      <c r="I10" s="156" t="s">
        <v>64</v>
      </c>
      <c r="J10" s="156"/>
      <c r="K10" s="157" t="s">
        <v>66</v>
      </c>
      <c r="L10" s="157"/>
      <c r="M10" s="223" t="s">
        <v>69</v>
      </c>
      <c r="N10" s="224"/>
      <c r="O10" s="158" t="s">
        <v>67</v>
      </c>
      <c r="P10" s="158"/>
      <c r="Q10" s="152" t="s">
        <v>68</v>
      </c>
      <c r="R10" s="153"/>
    </row>
    <row r="11" spans="1:18" ht="15.75" thickBot="1">
      <c r="A11" s="186" t="s">
        <v>2</v>
      </c>
      <c r="B11" s="187" t="s">
        <v>3</v>
      </c>
      <c r="C11" s="188" t="s">
        <v>4</v>
      </c>
      <c r="D11" s="189" t="s">
        <v>47</v>
      </c>
      <c r="E11" s="190" t="s">
        <v>48</v>
      </c>
      <c r="F11" s="191" t="s">
        <v>49</v>
      </c>
      <c r="G11" s="161" t="s">
        <v>62</v>
      </c>
      <c r="H11" s="100" t="s">
        <v>63</v>
      </c>
      <c r="I11" s="101" t="s">
        <v>62</v>
      </c>
      <c r="J11" s="102" t="s">
        <v>65</v>
      </c>
      <c r="K11" s="103" t="s">
        <v>62</v>
      </c>
      <c r="L11" s="104" t="s">
        <v>65</v>
      </c>
      <c r="M11" s="225" t="s">
        <v>62</v>
      </c>
      <c r="N11" s="226" t="s">
        <v>65</v>
      </c>
      <c r="O11" s="118" t="s">
        <v>5</v>
      </c>
      <c r="P11" s="119" t="s">
        <v>63</v>
      </c>
      <c r="Q11" s="124" t="s">
        <v>5</v>
      </c>
      <c r="R11" s="125" t="s">
        <v>63</v>
      </c>
    </row>
    <row r="12" spans="1:18" ht="15.75" thickBot="1">
      <c r="A12" s="180">
        <v>1</v>
      </c>
      <c r="B12" s="181" t="s">
        <v>8</v>
      </c>
      <c r="C12" s="182"/>
      <c r="D12" s="183"/>
      <c r="E12" s="184"/>
      <c r="F12" s="185"/>
      <c r="G12" s="162"/>
      <c r="H12" s="105"/>
      <c r="I12" s="106"/>
      <c r="J12" s="107"/>
      <c r="K12" s="108"/>
      <c r="L12" s="109"/>
      <c r="M12" s="227"/>
      <c r="N12" s="228"/>
      <c r="O12" s="120"/>
      <c r="P12" s="121"/>
      <c r="Q12" s="126"/>
      <c r="R12" s="127"/>
    </row>
    <row r="13" spans="1:18">
      <c r="A13" s="173">
        <v>1.1000000000000001</v>
      </c>
      <c r="B13" s="166"/>
      <c r="C13" s="167"/>
      <c r="D13" s="168"/>
      <c r="E13" s="169"/>
      <c r="F13" s="174">
        <f>E13*D13</f>
        <v>0</v>
      </c>
      <c r="G13" s="193"/>
      <c r="H13" s="194">
        <f>G13*E13</f>
        <v>0</v>
      </c>
      <c r="I13" s="195"/>
      <c r="J13" s="196">
        <f>I13*E13</f>
        <v>0</v>
      </c>
      <c r="K13" s="197"/>
      <c r="L13" s="198">
        <f>K13*E13</f>
        <v>0</v>
      </c>
      <c r="M13" s="229"/>
      <c r="N13" s="230">
        <f>M13*E13</f>
        <v>0</v>
      </c>
      <c r="O13" s="199">
        <f>D13-G13-I13-K13</f>
        <v>0</v>
      </c>
      <c r="P13" s="200">
        <f>F13-H13-J13-L13</f>
        <v>0</v>
      </c>
      <c r="Q13" s="201">
        <f>G13+I13+K13</f>
        <v>0</v>
      </c>
      <c r="R13" s="202">
        <f>H13+J13+L13</f>
        <v>0</v>
      </c>
    </row>
    <row r="14" spans="1:18">
      <c r="A14" s="173">
        <v>1.2</v>
      </c>
      <c r="B14" s="166"/>
      <c r="C14" s="167"/>
      <c r="D14" s="168"/>
      <c r="E14" s="169"/>
      <c r="F14" s="174">
        <f t="shared" ref="F14:F38" si="0">E14*D14</f>
        <v>0</v>
      </c>
      <c r="G14" s="163"/>
      <c r="H14" s="89">
        <f>G14*E14</f>
        <v>0</v>
      </c>
      <c r="I14" s="90"/>
      <c r="J14" s="91">
        <f>I14*E14</f>
        <v>0</v>
      </c>
      <c r="K14" s="92"/>
      <c r="L14" s="93">
        <f>K14*E14</f>
        <v>0</v>
      </c>
      <c r="M14" s="231"/>
      <c r="N14" s="232">
        <f>M14*E14</f>
        <v>0</v>
      </c>
      <c r="O14" s="122">
        <f>D14-G14-I14-K14</f>
        <v>0</v>
      </c>
      <c r="P14" s="123">
        <f>F14-H14-J14-L14</f>
        <v>0</v>
      </c>
      <c r="Q14" s="128">
        <f t="shared" ref="Q14:Q38" si="1">G14+I14+K14</f>
        <v>0</v>
      </c>
      <c r="R14" s="129">
        <f t="shared" ref="R14:R38" si="2">H14+J14+L14</f>
        <v>0</v>
      </c>
    </row>
    <row r="15" spans="1:18">
      <c r="A15" s="173">
        <v>1.3</v>
      </c>
      <c r="B15" s="166"/>
      <c r="C15" s="167"/>
      <c r="D15" s="170"/>
      <c r="E15" s="169"/>
      <c r="F15" s="174">
        <f t="shared" si="0"/>
        <v>0</v>
      </c>
      <c r="G15" s="163"/>
      <c r="H15" s="89">
        <f>G15*E15</f>
        <v>0</v>
      </c>
      <c r="I15" s="90"/>
      <c r="J15" s="91">
        <f>I15*E15</f>
        <v>0</v>
      </c>
      <c r="K15" s="92"/>
      <c r="L15" s="93">
        <f>K15*E15</f>
        <v>0</v>
      </c>
      <c r="M15" s="231"/>
      <c r="N15" s="232">
        <f>M15*E15</f>
        <v>0</v>
      </c>
      <c r="O15" s="122">
        <f>D15-G15-I15-K15</f>
        <v>0</v>
      </c>
      <c r="P15" s="123">
        <f>F15-H15-J15-L15</f>
        <v>0</v>
      </c>
      <c r="Q15" s="128">
        <f t="shared" si="1"/>
        <v>0</v>
      </c>
      <c r="R15" s="129">
        <f t="shared" si="2"/>
        <v>0</v>
      </c>
    </row>
    <row r="16" spans="1:18">
      <c r="A16" s="172">
        <v>2</v>
      </c>
      <c r="B16" s="171" t="s">
        <v>16</v>
      </c>
      <c r="C16" s="167"/>
      <c r="D16" s="170"/>
      <c r="E16" s="169"/>
      <c r="F16" s="203"/>
      <c r="G16" s="164"/>
      <c r="H16" s="110"/>
      <c r="I16" s="111"/>
      <c r="J16" s="110"/>
      <c r="K16" s="112"/>
      <c r="L16" s="113"/>
      <c r="M16" s="235"/>
      <c r="N16" s="236"/>
      <c r="O16" s="111"/>
      <c r="P16" s="110"/>
      <c r="Q16" s="132"/>
      <c r="R16" s="133"/>
    </row>
    <row r="17" spans="1:18">
      <c r="A17" s="173">
        <v>2.1</v>
      </c>
      <c r="B17" s="166"/>
      <c r="C17" s="167"/>
      <c r="D17" s="170"/>
      <c r="E17" s="169"/>
      <c r="F17" s="174">
        <f t="shared" si="0"/>
        <v>0</v>
      </c>
      <c r="G17" s="163"/>
      <c r="H17" s="89">
        <f>G17*E17</f>
        <v>0</v>
      </c>
      <c r="I17" s="90"/>
      <c r="J17" s="91">
        <f>I17*E17</f>
        <v>0</v>
      </c>
      <c r="K17" s="92"/>
      <c r="L17" s="93">
        <f>K17*E17</f>
        <v>0</v>
      </c>
      <c r="M17" s="231"/>
      <c r="N17" s="232">
        <f>M17*E17</f>
        <v>0</v>
      </c>
      <c r="O17" s="122">
        <f>D17-G17-I17-K17</f>
        <v>0</v>
      </c>
      <c r="P17" s="123">
        <f>F17-H17-J17-L17</f>
        <v>0</v>
      </c>
      <c r="Q17" s="128">
        <f t="shared" si="1"/>
        <v>0</v>
      </c>
      <c r="R17" s="129">
        <f t="shared" si="2"/>
        <v>0</v>
      </c>
    </row>
    <row r="18" spans="1:18">
      <c r="A18" s="173">
        <v>2.2000000000000002</v>
      </c>
      <c r="B18" s="166"/>
      <c r="C18" s="167"/>
      <c r="D18" s="170"/>
      <c r="E18" s="169"/>
      <c r="F18" s="174">
        <f t="shared" si="0"/>
        <v>0</v>
      </c>
      <c r="G18" s="163"/>
      <c r="H18" s="89">
        <f>G18*E18</f>
        <v>0</v>
      </c>
      <c r="I18" s="90"/>
      <c r="J18" s="91">
        <f>I18*E18</f>
        <v>0</v>
      </c>
      <c r="K18" s="92"/>
      <c r="L18" s="93">
        <f>K18*E18</f>
        <v>0</v>
      </c>
      <c r="M18" s="231"/>
      <c r="N18" s="232">
        <f>M18*E18</f>
        <v>0</v>
      </c>
      <c r="O18" s="122">
        <f>D18-G18-I18-K18</f>
        <v>0</v>
      </c>
      <c r="P18" s="123">
        <f>F18-H18-J18-L18</f>
        <v>0</v>
      </c>
      <c r="Q18" s="128">
        <f t="shared" si="1"/>
        <v>0</v>
      </c>
      <c r="R18" s="129">
        <f t="shared" si="2"/>
        <v>0</v>
      </c>
    </row>
    <row r="19" spans="1:18">
      <c r="A19" s="173">
        <v>2.2999999999999998</v>
      </c>
      <c r="B19" s="166"/>
      <c r="C19" s="167"/>
      <c r="D19" s="170"/>
      <c r="E19" s="169"/>
      <c r="F19" s="174">
        <f t="shared" si="0"/>
        <v>0</v>
      </c>
      <c r="G19" s="163"/>
      <c r="H19" s="89">
        <f>G19*E19</f>
        <v>0</v>
      </c>
      <c r="I19" s="90"/>
      <c r="J19" s="91">
        <f>I19*E19</f>
        <v>0</v>
      </c>
      <c r="K19" s="92"/>
      <c r="L19" s="93">
        <f>K19*E19</f>
        <v>0</v>
      </c>
      <c r="M19" s="231"/>
      <c r="N19" s="232">
        <f>M19*E19</f>
        <v>0</v>
      </c>
      <c r="O19" s="122">
        <f>D19-G19-I19-K19</f>
        <v>0</v>
      </c>
      <c r="P19" s="123">
        <f>F19-H19-J19-L19</f>
        <v>0</v>
      </c>
      <c r="Q19" s="128">
        <f t="shared" si="1"/>
        <v>0</v>
      </c>
      <c r="R19" s="129">
        <f t="shared" si="2"/>
        <v>0</v>
      </c>
    </row>
    <row r="20" spans="1:18">
      <c r="A20" s="172">
        <v>3</v>
      </c>
      <c r="B20" s="171" t="s">
        <v>21</v>
      </c>
      <c r="C20" s="167"/>
      <c r="D20" s="170"/>
      <c r="E20" s="169"/>
      <c r="F20" s="203"/>
      <c r="G20" s="165"/>
      <c r="H20" s="95"/>
      <c r="I20" s="94"/>
      <c r="J20" s="95"/>
      <c r="K20" s="96"/>
      <c r="L20" s="97"/>
      <c r="M20" s="231"/>
      <c r="N20" s="232"/>
      <c r="O20" s="94"/>
      <c r="P20" s="95"/>
      <c r="Q20" s="130"/>
      <c r="R20" s="131"/>
    </row>
    <row r="21" spans="1:18">
      <c r="A21" s="173">
        <v>3.1</v>
      </c>
      <c r="B21" s="166"/>
      <c r="C21" s="167"/>
      <c r="D21" s="168"/>
      <c r="E21" s="169"/>
      <c r="F21" s="174">
        <f t="shared" si="0"/>
        <v>0</v>
      </c>
      <c r="G21" s="163"/>
      <c r="H21" s="89">
        <f>G21*E21</f>
        <v>0</v>
      </c>
      <c r="I21" s="90"/>
      <c r="J21" s="91">
        <f>I21*E21</f>
        <v>0</v>
      </c>
      <c r="K21" s="92"/>
      <c r="L21" s="93">
        <f>K21*E21</f>
        <v>0</v>
      </c>
      <c r="M21" s="231"/>
      <c r="N21" s="232">
        <f>M21*E21</f>
        <v>0</v>
      </c>
      <c r="O21" s="122">
        <f>D21-G21-I21-K21</f>
        <v>0</v>
      </c>
      <c r="P21" s="123">
        <f>F21-H21-J21-L21</f>
        <v>0</v>
      </c>
      <c r="Q21" s="128">
        <f t="shared" si="1"/>
        <v>0</v>
      </c>
      <c r="R21" s="129">
        <f t="shared" si="2"/>
        <v>0</v>
      </c>
    </row>
    <row r="22" spans="1:18">
      <c r="A22" s="173">
        <v>3.2</v>
      </c>
      <c r="B22" s="166"/>
      <c r="C22" s="167"/>
      <c r="D22" s="168"/>
      <c r="E22" s="169"/>
      <c r="F22" s="174">
        <f t="shared" si="0"/>
        <v>0</v>
      </c>
      <c r="G22" s="163"/>
      <c r="H22" s="89">
        <f>G22*E22</f>
        <v>0</v>
      </c>
      <c r="I22" s="90"/>
      <c r="J22" s="91">
        <f>I22*E22</f>
        <v>0</v>
      </c>
      <c r="K22" s="92"/>
      <c r="L22" s="93">
        <f>K22*E22</f>
        <v>0</v>
      </c>
      <c r="M22" s="231"/>
      <c r="N22" s="232">
        <f>M22*E22</f>
        <v>0</v>
      </c>
      <c r="O22" s="122">
        <f>D22-G22-I22-K22</f>
        <v>0</v>
      </c>
      <c r="P22" s="123">
        <f>F22-H22-J22-L22</f>
        <v>0</v>
      </c>
      <c r="Q22" s="128">
        <f t="shared" si="1"/>
        <v>0</v>
      </c>
      <c r="R22" s="129">
        <f t="shared" si="2"/>
        <v>0</v>
      </c>
    </row>
    <row r="23" spans="1:18">
      <c r="A23" s="172">
        <v>4</v>
      </c>
      <c r="B23" s="171" t="s">
        <v>25</v>
      </c>
      <c r="C23" s="167"/>
      <c r="D23" s="170"/>
      <c r="E23" s="169"/>
      <c r="F23" s="203"/>
      <c r="G23" s="165"/>
      <c r="H23" s="95"/>
      <c r="I23" s="94"/>
      <c r="J23" s="95"/>
      <c r="K23" s="96"/>
      <c r="L23" s="97"/>
      <c r="M23" s="237"/>
      <c r="N23" s="236"/>
      <c r="O23" s="94"/>
      <c r="P23" s="95"/>
      <c r="Q23" s="130"/>
      <c r="R23" s="131"/>
    </row>
    <row r="24" spans="1:18">
      <c r="A24" s="173">
        <v>4.0999999999999996</v>
      </c>
      <c r="B24" s="166"/>
      <c r="C24" s="167"/>
      <c r="D24" s="170"/>
      <c r="E24" s="169"/>
      <c r="F24" s="174">
        <f>D24*E24</f>
        <v>0</v>
      </c>
      <c r="G24" s="163"/>
      <c r="H24" s="89">
        <f>G24*E24</f>
        <v>0</v>
      </c>
      <c r="I24" s="90"/>
      <c r="J24" s="91">
        <f>I24*E24</f>
        <v>0</v>
      </c>
      <c r="K24" s="92"/>
      <c r="L24" s="93">
        <f>K24*E24</f>
        <v>0</v>
      </c>
      <c r="M24" s="231"/>
      <c r="N24" s="232">
        <f>M24*E24</f>
        <v>0</v>
      </c>
      <c r="O24" s="122">
        <f>D24-G24-I24-K24</f>
        <v>0</v>
      </c>
      <c r="P24" s="123">
        <f>F24-H24-J24-L24</f>
        <v>0</v>
      </c>
      <c r="Q24" s="128">
        <f t="shared" si="1"/>
        <v>0</v>
      </c>
      <c r="R24" s="129">
        <f t="shared" si="2"/>
        <v>0</v>
      </c>
    </row>
    <row r="25" spans="1:18">
      <c r="A25" s="173">
        <v>4.2</v>
      </c>
      <c r="B25" s="166"/>
      <c r="C25" s="167"/>
      <c r="D25" s="170"/>
      <c r="E25" s="169"/>
      <c r="F25" s="174">
        <f t="shared" ref="F25:F26" si="3">D25*E25</f>
        <v>0</v>
      </c>
      <c r="G25" s="163"/>
      <c r="H25" s="89">
        <f>G25*E25</f>
        <v>0</v>
      </c>
      <c r="I25" s="90"/>
      <c r="J25" s="91">
        <f>I25*E25</f>
        <v>0</v>
      </c>
      <c r="K25" s="92"/>
      <c r="L25" s="93">
        <f>K25*E25</f>
        <v>0</v>
      </c>
      <c r="M25" s="231"/>
      <c r="N25" s="232">
        <f>M25*E25</f>
        <v>0</v>
      </c>
      <c r="O25" s="122">
        <f>D25-G25-I25-K25</f>
        <v>0</v>
      </c>
      <c r="P25" s="123">
        <f>F25-H25-J25-L25</f>
        <v>0</v>
      </c>
      <c r="Q25" s="128">
        <f t="shared" si="1"/>
        <v>0</v>
      </c>
      <c r="R25" s="129">
        <f t="shared" si="2"/>
        <v>0</v>
      </c>
    </row>
    <row r="26" spans="1:18">
      <c r="A26" s="173">
        <v>4.3</v>
      </c>
      <c r="B26" s="166"/>
      <c r="C26" s="167"/>
      <c r="D26" s="170"/>
      <c r="E26" s="169"/>
      <c r="F26" s="174">
        <f t="shared" si="3"/>
        <v>0</v>
      </c>
      <c r="G26" s="163"/>
      <c r="H26" s="89">
        <f>G26*E26</f>
        <v>0</v>
      </c>
      <c r="I26" s="90"/>
      <c r="J26" s="91">
        <f>I26*E26</f>
        <v>0</v>
      </c>
      <c r="K26" s="92"/>
      <c r="L26" s="93">
        <f>K26*E26</f>
        <v>0</v>
      </c>
      <c r="M26" s="231"/>
      <c r="N26" s="232">
        <f>M26*E26</f>
        <v>0</v>
      </c>
      <c r="O26" s="122">
        <f>D26-G26-I26-K26</f>
        <v>0</v>
      </c>
      <c r="P26" s="123">
        <f>F26-H26-J26-L26</f>
        <v>0</v>
      </c>
      <c r="Q26" s="128">
        <f t="shared" si="1"/>
        <v>0</v>
      </c>
      <c r="R26" s="129">
        <f t="shared" si="2"/>
        <v>0</v>
      </c>
    </row>
    <row r="27" spans="1:18">
      <c r="A27" s="172">
        <v>5</v>
      </c>
      <c r="B27" s="171" t="s">
        <v>26</v>
      </c>
      <c r="C27" s="167"/>
      <c r="D27" s="170"/>
      <c r="E27" s="169"/>
      <c r="F27" s="174"/>
      <c r="G27" s="165"/>
      <c r="H27" s="95"/>
      <c r="I27" s="94"/>
      <c r="J27" s="95"/>
      <c r="K27" s="96"/>
      <c r="L27" s="97"/>
      <c r="M27" s="231"/>
      <c r="N27" s="232">
        <f>M27*E27</f>
        <v>0</v>
      </c>
      <c r="O27" s="94"/>
      <c r="P27" s="95"/>
      <c r="Q27" s="130"/>
      <c r="R27" s="131"/>
    </row>
    <row r="28" spans="1:18">
      <c r="A28" s="173">
        <v>5.0999999999999996</v>
      </c>
      <c r="B28" s="166"/>
      <c r="C28" s="167"/>
      <c r="D28" s="170"/>
      <c r="E28" s="169"/>
      <c r="F28" s="174">
        <f>D28*E28</f>
        <v>0</v>
      </c>
      <c r="G28" s="163"/>
      <c r="H28" s="89">
        <f>G28*E28</f>
        <v>0</v>
      </c>
      <c r="I28" s="90"/>
      <c r="J28" s="91">
        <f>I28*E28</f>
        <v>0</v>
      </c>
      <c r="K28" s="92"/>
      <c r="L28" s="93">
        <f>K28*E28</f>
        <v>0</v>
      </c>
      <c r="M28" s="231"/>
      <c r="N28" s="232">
        <f>M28*E28</f>
        <v>0</v>
      </c>
      <c r="O28" s="122">
        <f>D28-G28-I28-K28</f>
        <v>0</v>
      </c>
      <c r="P28" s="123">
        <f>F28-H28-J28-L28</f>
        <v>0</v>
      </c>
      <c r="Q28" s="128">
        <f t="shared" si="1"/>
        <v>0</v>
      </c>
      <c r="R28" s="129">
        <f t="shared" si="2"/>
        <v>0</v>
      </c>
    </row>
    <row r="29" spans="1:18">
      <c r="A29" s="173">
        <v>5.2</v>
      </c>
      <c r="B29" s="166"/>
      <c r="C29" s="167"/>
      <c r="D29" s="170"/>
      <c r="E29" s="169"/>
      <c r="F29" s="174">
        <f t="shared" ref="F29:F30" si="4">D29*E29</f>
        <v>0</v>
      </c>
      <c r="G29" s="163"/>
      <c r="H29" s="89">
        <f>G29*E29</f>
        <v>0</v>
      </c>
      <c r="I29" s="90"/>
      <c r="J29" s="91">
        <f>I29*E29</f>
        <v>0</v>
      </c>
      <c r="K29" s="92"/>
      <c r="L29" s="93">
        <f>K29*E29</f>
        <v>0</v>
      </c>
      <c r="M29" s="231"/>
      <c r="N29" s="232">
        <f>M29*E29</f>
        <v>0</v>
      </c>
      <c r="O29" s="122">
        <f>D29-G29-I29-K29</f>
        <v>0</v>
      </c>
      <c r="P29" s="123">
        <f>F29-H29-J29-L29</f>
        <v>0</v>
      </c>
      <c r="Q29" s="128">
        <f t="shared" si="1"/>
        <v>0</v>
      </c>
      <c r="R29" s="129">
        <f t="shared" si="2"/>
        <v>0</v>
      </c>
    </row>
    <row r="30" spans="1:18">
      <c r="A30" s="173">
        <v>5.3</v>
      </c>
      <c r="B30" s="166"/>
      <c r="C30" s="167"/>
      <c r="D30" s="170"/>
      <c r="E30" s="169"/>
      <c r="F30" s="174">
        <f t="shared" si="4"/>
        <v>0</v>
      </c>
      <c r="G30" s="163"/>
      <c r="H30" s="89">
        <f>G30*E30</f>
        <v>0</v>
      </c>
      <c r="I30" s="90"/>
      <c r="J30" s="91">
        <f>I30*E30</f>
        <v>0</v>
      </c>
      <c r="K30" s="92"/>
      <c r="L30" s="93">
        <f>K30*E30</f>
        <v>0</v>
      </c>
      <c r="M30" s="231"/>
      <c r="N30" s="232">
        <f>M30*E30</f>
        <v>0</v>
      </c>
      <c r="O30" s="122">
        <f>D30-G30-I30-K30</f>
        <v>0</v>
      </c>
      <c r="P30" s="123">
        <f>F30-H30-J30-L30</f>
        <v>0</v>
      </c>
      <c r="Q30" s="128">
        <f t="shared" si="1"/>
        <v>0</v>
      </c>
      <c r="R30" s="129">
        <f t="shared" si="2"/>
        <v>0</v>
      </c>
    </row>
    <row r="31" spans="1:18">
      <c r="A31" s="172">
        <v>6</v>
      </c>
      <c r="B31" s="171" t="s">
        <v>50</v>
      </c>
      <c r="C31" s="167"/>
      <c r="D31" s="170"/>
      <c r="E31" s="169"/>
      <c r="F31" s="174"/>
      <c r="G31" s="165"/>
      <c r="H31" s="95"/>
      <c r="I31" s="94"/>
      <c r="J31" s="95"/>
      <c r="K31" s="96"/>
      <c r="L31" s="97"/>
      <c r="M31" s="231"/>
      <c r="N31" s="232">
        <f>M31*E31</f>
        <v>0</v>
      </c>
      <c r="O31" s="94"/>
      <c r="P31" s="95"/>
      <c r="Q31" s="130"/>
      <c r="R31" s="131"/>
    </row>
    <row r="32" spans="1:18">
      <c r="A32" s="173">
        <v>6.1</v>
      </c>
      <c r="B32" s="166"/>
      <c r="C32" s="167"/>
      <c r="D32" s="170"/>
      <c r="E32" s="169"/>
      <c r="F32" s="174">
        <f t="shared" si="0"/>
        <v>0</v>
      </c>
      <c r="G32" s="163"/>
      <c r="H32" s="89">
        <f>G32*E32</f>
        <v>0</v>
      </c>
      <c r="I32" s="90"/>
      <c r="J32" s="91">
        <f>I32*E32</f>
        <v>0</v>
      </c>
      <c r="K32" s="92"/>
      <c r="L32" s="93">
        <f>K32*E32</f>
        <v>0</v>
      </c>
      <c r="M32" s="231"/>
      <c r="N32" s="232">
        <f>M32*E32</f>
        <v>0</v>
      </c>
      <c r="O32" s="122">
        <f>D32-G32-I32-K32</f>
        <v>0</v>
      </c>
      <c r="P32" s="123">
        <f>F32-H32-J32-L32</f>
        <v>0</v>
      </c>
      <c r="Q32" s="128">
        <f t="shared" si="1"/>
        <v>0</v>
      </c>
      <c r="R32" s="129">
        <f t="shared" si="2"/>
        <v>0</v>
      </c>
    </row>
    <row r="33" spans="1:18">
      <c r="A33" s="173">
        <v>6.2</v>
      </c>
      <c r="B33" s="166"/>
      <c r="C33" s="167"/>
      <c r="D33" s="170"/>
      <c r="E33" s="169"/>
      <c r="F33" s="174">
        <f t="shared" si="0"/>
        <v>0</v>
      </c>
      <c r="G33" s="163"/>
      <c r="H33" s="89">
        <f>G33*E33</f>
        <v>0</v>
      </c>
      <c r="I33" s="90"/>
      <c r="J33" s="91">
        <f>I33*E33</f>
        <v>0</v>
      </c>
      <c r="K33" s="92"/>
      <c r="L33" s="93">
        <f>K33*E33</f>
        <v>0</v>
      </c>
      <c r="M33" s="231"/>
      <c r="N33" s="232">
        <f>M33*E33</f>
        <v>0</v>
      </c>
      <c r="O33" s="122">
        <f>D33-G33-I33-K33</f>
        <v>0</v>
      </c>
      <c r="P33" s="123">
        <f>F33-H33-J33-L33</f>
        <v>0</v>
      </c>
      <c r="Q33" s="128">
        <f t="shared" si="1"/>
        <v>0</v>
      </c>
      <c r="R33" s="129">
        <f t="shared" si="2"/>
        <v>0</v>
      </c>
    </row>
    <row r="34" spans="1:18">
      <c r="A34" s="173">
        <v>6.3</v>
      </c>
      <c r="B34" s="166"/>
      <c r="C34" s="167"/>
      <c r="D34" s="170"/>
      <c r="E34" s="169"/>
      <c r="F34" s="174">
        <f t="shared" si="0"/>
        <v>0</v>
      </c>
      <c r="G34" s="163"/>
      <c r="H34" s="89">
        <f>G34*E34</f>
        <v>0</v>
      </c>
      <c r="I34" s="90"/>
      <c r="J34" s="91">
        <f>I34*E34</f>
        <v>0</v>
      </c>
      <c r="K34" s="92"/>
      <c r="L34" s="93">
        <f>K34*E34</f>
        <v>0</v>
      </c>
      <c r="M34" s="231"/>
      <c r="N34" s="232">
        <f>M34*E34</f>
        <v>0</v>
      </c>
      <c r="O34" s="122">
        <f>D34-G34-I34-K34</f>
        <v>0</v>
      </c>
      <c r="P34" s="123">
        <f>F34-H34-J34-L34</f>
        <v>0</v>
      </c>
      <c r="Q34" s="128">
        <f t="shared" si="1"/>
        <v>0</v>
      </c>
      <c r="R34" s="129">
        <f t="shared" si="2"/>
        <v>0</v>
      </c>
    </row>
    <row r="35" spans="1:18">
      <c r="A35" s="172">
        <v>7</v>
      </c>
      <c r="B35" s="171" t="s">
        <v>74</v>
      </c>
      <c r="C35" s="167"/>
      <c r="D35" s="170"/>
      <c r="E35" s="169"/>
      <c r="F35" s="174">
        <f t="shared" si="0"/>
        <v>0</v>
      </c>
      <c r="G35" s="165"/>
      <c r="H35" s="95"/>
      <c r="I35" s="94"/>
      <c r="J35" s="95"/>
      <c r="K35" s="96"/>
      <c r="L35" s="97"/>
      <c r="M35" s="237"/>
      <c r="N35" s="236"/>
      <c r="O35" s="94"/>
      <c r="P35" s="95"/>
      <c r="Q35" s="130"/>
      <c r="R35" s="131"/>
    </row>
    <row r="36" spans="1:18">
      <c r="A36" s="173">
        <v>7.1</v>
      </c>
      <c r="B36" s="166"/>
      <c r="C36" s="167"/>
      <c r="D36" s="170"/>
      <c r="E36" s="169"/>
      <c r="F36" s="174">
        <f t="shared" si="0"/>
        <v>0</v>
      </c>
      <c r="G36" s="163"/>
      <c r="H36" s="89">
        <f>G36*E36</f>
        <v>0</v>
      </c>
      <c r="I36" s="90"/>
      <c r="J36" s="91">
        <f>I36*E36</f>
        <v>0</v>
      </c>
      <c r="K36" s="92"/>
      <c r="L36" s="93">
        <f>K36*E36</f>
        <v>0</v>
      </c>
      <c r="M36" s="231"/>
      <c r="N36" s="232">
        <f>M36*E36</f>
        <v>0</v>
      </c>
      <c r="O36" s="122">
        <f>D36-G36-I36-K36</f>
        <v>0</v>
      </c>
      <c r="P36" s="123">
        <f>F36-H36-J36-L36</f>
        <v>0</v>
      </c>
      <c r="Q36" s="128">
        <f t="shared" si="1"/>
        <v>0</v>
      </c>
      <c r="R36" s="129">
        <f t="shared" si="2"/>
        <v>0</v>
      </c>
    </row>
    <row r="37" spans="1:18">
      <c r="A37" s="173">
        <v>7.2</v>
      </c>
      <c r="B37" s="166"/>
      <c r="C37" s="167"/>
      <c r="D37" s="170"/>
      <c r="E37" s="169"/>
      <c r="F37" s="174">
        <f t="shared" si="0"/>
        <v>0</v>
      </c>
      <c r="G37" s="163"/>
      <c r="H37" s="89">
        <f>G37*E37</f>
        <v>0</v>
      </c>
      <c r="I37" s="90"/>
      <c r="J37" s="91">
        <f>I37*E37</f>
        <v>0</v>
      </c>
      <c r="K37" s="92"/>
      <c r="L37" s="93">
        <f>K37*E37</f>
        <v>0</v>
      </c>
      <c r="M37" s="231"/>
      <c r="N37" s="232">
        <f>M37*E37</f>
        <v>0</v>
      </c>
      <c r="O37" s="122">
        <f>D37-G37-I37-K37</f>
        <v>0</v>
      </c>
      <c r="P37" s="123">
        <f>F37-H37-J37-L37</f>
        <v>0</v>
      </c>
      <c r="Q37" s="128">
        <f t="shared" si="1"/>
        <v>0</v>
      </c>
      <c r="R37" s="129">
        <f t="shared" si="2"/>
        <v>0</v>
      </c>
    </row>
    <row r="38" spans="1:18">
      <c r="A38" s="173">
        <v>7.3</v>
      </c>
      <c r="B38" s="166"/>
      <c r="C38" s="167"/>
      <c r="D38" s="170"/>
      <c r="E38" s="169"/>
      <c r="F38" s="174">
        <f t="shared" si="0"/>
        <v>0</v>
      </c>
      <c r="G38" s="163"/>
      <c r="H38" s="89">
        <f>G38*E38</f>
        <v>0</v>
      </c>
      <c r="I38" s="90"/>
      <c r="J38" s="91">
        <f>I38*E38</f>
        <v>0</v>
      </c>
      <c r="K38" s="92"/>
      <c r="L38" s="93">
        <f>K38*E38</f>
        <v>0</v>
      </c>
      <c r="M38" s="231"/>
      <c r="N38" s="232">
        <f>M38*E38</f>
        <v>0</v>
      </c>
      <c r="O38" s="122">
        <f>D38-G38-I38-K38</f>
        <v>0</v>
      </c>
      <c r="P38" s="123">
        <f>F38-H38-J38-L38</f>
        <v>0</v>
      </c>
      <c r="Q38" s="128">
        <f t="shared" si="1"/>
        <v>0</v>
      </c>
      <c r="R38" s="129">
        <f t="shared" si="2"/>
        <v>0</v>
      </c>
    </row>
    <row r="39" spans="1:18">
      <c r="A39" s="172">
        <v>8</v>
      </c>
      <c r="B39" s="171" t="s">
        <v>51</v>
      </c>
      <c r="C39" s="167"/>
      <c r="D39" s="170"/>
      <c r="E39" s="169"/>
      <c r="F39" s="174"/>
      <c r="G39" s="163"/>
      <c r="H39" s="89">
        <f>G39*E39</f>
        <v>0</v>
      </c>
      <c r="I39" s="90"/>
      <c r="J39" s="91">
        <f>I39*E39</f>
        <v>0</v>
      </c>
      <c r="K39" s="92"/>
      <c r="L39" s="93">
        <f>K39*E39</f>
        <v>0</v>
      </c>
      <c r="M39" s="231"/>
      <c r="N39" s="232">
        <f>M39*E39</f>
        <v>0</v>
      </c>
      <c r="O39" s="122">
        <f>D39-G39-I39-K39</f>
        <v>0</v>
      </c>
      <c r="P39" s="123">
        <f>F39-H39-J39-L39</f>
        <v>0</v>
      </c>
      <c r="Q39" s="128">
        <f t="shared" ref="Q39:Q68" si="5">G39+I39+K39</f>
        <v>0</v>
      </c>
      <c r="R39" s="129">
        <f t="shared" ref="R39:R68" si="6">H39+J39+L39</f>
        <v>0</v>
      </c>
    </row>
    <row r="40" spans="1:18">
      <c r="A40" s="173">
        <v>8.1</v>
      </c>
      <c r="B40" s="166"/>
      <c r="C40" s="167"/>
      <c r="D40" s="170"/>
      <c r="E40" s="169"/>
      <c r="F40" s="174">
        <f t="shared" ref="F40:F68" si="7">E40*D40</f>
        <v>0</v>
      </c>
      <c r="G40" s="163"/>
      <c r="H40" s="89">
        <f>G40*E40</f>
        <v>0</v>
      </c>
      <c r="I40" s="90"/>
      <c r="J40" s="91">
        <f>I40*E40</f>
        <v>0</v>
      </c>
      <c r="K40" s="92"/>
      <c r="L40" s="93">
        <f>K40*E40</f>
        <v>0</v>
      </c>
      <c r="M40" s="231"/>
      <c r="N40" s="232">
        <f>M40*E40</f>
        <v>0</v>
      </c>
      <c r="O40" s="122">
        <f>D40-G40-I40-K40</f>
        <v>0</v>
      </c>
      <c r="P40" s="123">
        <f>F40-H40-J40-L40</f>
        <v>0</v>
      </c>
      <c r="Q40" s="128">
        <f t="shared" si="5"/>
        <v>0</v>
      </c>
      <c r="R40" s="129">
        <f t="shared" si="6"/>
        <v>0</v>
      </c>
    </row>
    <row r="41" spans="1:18">
      <c r="A41" s="173">
        <v>8.1999999999999993</v>
      </c>
      <c r="B41" s="166"/>
      <c r="C41" s="167"/>
      <c r="D41" s="170"/>
      <c r="E41" s="169"/>
      <c r="F41" s="174">
        <f t="shared" si="7"/>
        <v>0</v>
      </c>
      <c r="G41" s="163"/>
      <c r="H41" s="89">
        <f>G41*E41</f>
        <v>0</v>
      </c>
      <c r="I41" s="90"/>
      <c r="J41" s="91">
        <f>I41*E41</f>
        <v>0</v>
      </c>
      <c r="K41" s="92"/>
      <c r="L41" s="93">
        <f>K41*E41</f>
        <v>0</v>
      </c>
      <c r="M41" s="231"/>
      <c r="N41" s="232">
        <f>M41*E41</f>
        <v>0</v>
      </c>
      <c r="O41" s="122">
        <f>D41-G41-I41-K41</f>
        <v>0</v>
      </c>
      <c r="P41" s="123">
        <f>F41-H41-J41-L41</f>
        <v>0</v>
      </c>
      <c r="Q41" s="128">
        <f t="shared" si="5"/>
        <v>0</v>
      </c>
      <c r="R41" s="129">
        <f t="shared" si="6"/>
        <v>0</v>
      </c>
    </row>
    <row r="42" spans="1:18">
      <c r="A42" s="173">
        <v>8.3000000000000007</v>
      </c>
      <c r="B42" s="166"/>
      <c r="C42" s="167"/>
      <c r="D42" s="170"/>
      <c r="E42" s="169"/>
      <c r="F42" s="174">
        <f t="shared" si="7"/>
        <v>0</v>
      </c>
      <c r="G42" s="163"/>
      <c r="H42" s="89">
        <f>G42*E42</f>
        <v>0</v>
      </c>
      <c r="I42" s="90"/>
      <c r="J42" s="91">
        <f>I42*E42</f>
        <v>0</v>
      </c>
      <c r="K42" s="92"/>
      <c r="L42" s="93">
        <f>K42*E42</f>
        <v>0</v>
      </c>
      <c r="M42" s="231"/>
      <c r="N42" s="232">
        <f>M42*E42</f>
        <v>0</v>
      </c>
      <c r="O42" s="122">
        <f>D42-G42-I42-K42</f>
        <v>0</v>
      </c>
      <c r="P42" s="123">
        <f>F42-H42-J42-L42</f>
        <v>0</v>
      </c>
      <c r="Q42" s="128">
        <f t="shared" si="5"/>
        <v>0</v>
      </c>
      <c r="R42" s="129">
        <f t="shared" si="6"/>
        <v>0</v>
      </c>
    </row>
    <row r="43" spans="1:18">
      <c r="A43" s="172">
        <v>9</v>
      </c>
      <c r="B43" s="171" t="s">
        <v>52</v>
      </c>
      <c r="C43" s="167"/>
      <c r="D43" s="170"/>
      <c r="E43" s="169"/>
      <c r="F43" s="174"/>
      <c r="G43" s="165"/>
      <c r="H43" s="95"/>
      <c r="I43" s="94"/>
      <c r="J43" s="95"/>
      <c r="K43" s="96"/>
      <c r="L43" s="97"/>
      <c r="M43" s="237"/>
      <c r="N43" s="236"/>
      <c r="O43" s="94"/>
      <c r="P43" s="95"/>
      <c r="Q43" s="130"/>
      <c r="R43" s="131"/>
    </row>
    <row r="44" spans="1:18">
      <c r="A44" s="173">
        <v>9.1</v>
      </c>
      <c r="B44" s="166"/>
      <c r="C44" s="167"/>
      <c r="D44" s="168"/>
      <c r="E44" s="169"/>
      <c r="F44" s="174">
        <f t="shared" si="7"/>
        <v>0</v>
      </c>
      <c r="G44" s="163"/>
      <c r="H44" s="89">
        <f>G44*E44</f>
        <v>0</v>
      </c>
      <c r="I44" s="90"/>
      <c r="J44" s="91">
        <f>I44*E44</f>
        <v>0</v>
      </c>
      <c r="K44" s="92"/>
      <c r="L44" s="93">
        <f>K44*E44</f>
        <v>0</v>
      </c>
      <c r="M44" s="231"/>
      <c r="N44" s="232">
        <f>M44*E44</f>
        <v>0</v>
      </c>
      <c r="O44" s="122">
        <f>D44-G44-I44-K44</f>
        <v>0</v>
      </c>
      <c r="P44" s="123">
        <f>F44-H44-J44-L44</f>
        <v>0</v>
      </c>
      <c r="Q44" s="128">
        <f t="shared" si="5"/>
        <v>0</v>
      </c>
      <c r="R44" s="129">
        <f t="shared" si="6"/>
        <v>0</v>
      </c>
    </row>
    <row r="45" spans="1:18">
      <c r="A45" s="173">
        <v>9.1999999999999993</v>
      </c>
      <c r="B45" s="166"/>
      <c r="C45" s="167"/>
      <c r="D45" s="168"/>
      <c r="E45" s="169"/>
      <c r="F45" s="174">
        <f t="shared" si="7"/>
        <v>0</v>
      </c>
      <c r="G45" s="163"/>
      <c r="H45" s="89">
        <f>G45*E45</f>
        <v>0</v>
      </c>
      <c r="I45" s="90"/>
      <c r="J45" s="91">
        <f>I45*E45</f>
        <v>0</v>
      </c>
      <c r="K45" s="92"/>
      <c r="L45" s="93">
        <f>K45*E45</f>
        <v>0</v>
      </c>
      <c r="M45" s="231"/>
      <c r="N45" s="232">
        <f>M45*E45</f>
        <v>0</v>
      </c>
      <c r="O45" s="122">
        <f>D45-G45-I45-K45</f>
        <v>0</v>
      </c>
      <c r="P45" s="123">
        <f>F45-H45-J45-L45</f>
        <v>0</v>
      </c>
      <c r="Q45" s="128">
        <f t="shared" si="5"/>
        <v>0</v>
      </c>
      <c r="R45" s="129">
        <f t="shared" si="6"/>
        <v>0</v>
      </c>
    </row>
    <row r="46" spans="1:18">
      <c r="A46" s="173">
        <v>9.3000000000000007</v>
      </c>
      <c r="B46" s="166"/>
      <c r="C46" s="167"/>
      <c r="D46" s="170"/>
      <c r="E46" s="169"/>
      <c r="F46" s="174">
        <f t="shared" si="7"/>
        <v>0</v>
      </c>
      <c r="G46" s="163"/>
      <c r="H46" s="89">
        <f>G46*E46</f>
        <v>0</v>
      </c>
      <c r="I46" s="90"/>
      <c r="J46" s="91">
        <f>I46*E46</f>
        <v>0</v>
      </c>
      <c r="K46" s="92"/>
      <c r="L46" s="93">
        <f>K46*E46</f>
        <v>0</v>
      </c>
      <c r="M46" s="231"/>
      <c r="N46" s="232">
        <f>M46*E46</f>
        <v>0</v>
      </c>
      <c r="O46" s="122">
        <f>D46-G46-I46-K46</f>
        <v>0</v>
      </c>
      <c r="P46" s="123">
        <f>F46-H46-J46-L46</f>
        <v>0</v>
      </c>
      <c r="Q46" s="128">
        <f t="shared" si="5"/>
        <v>0</v>
      </c>
      <c r="R46" s="129">
        <f t="shared" si="6"/>
        <v>0</v>
      </c>
    </row>
    <row r="47" spans="1:18">
      <c r="A47" s="172">
        <v>10</v>
      </c>
      <c r="B47" s="171" t="s">
        <v>27</v>
      </c>
      <c r="C47" s="167"/>
      <c r="D47" s="170"/>
      <c r="E47" s="169"/>
      <c r="F47" s="174"/>
      <c r="G47" s="165"/>
      <c r="H47" s="95"/>
      <c r="I47" s="94"/>
      <c r="J47" s="95"/>
      <c r="K47" s="96"/>
      <c r="L47" s="97"/>
      <c r="M47" s="237"/>
      <c r="N47" s="236">
        <f>M47*E47</f>
        <v>0</v>
      </c>
      <c r="O47" s="94"/>
      <c r="P47" s="95"/>
      <c r="Q47" s="130"/>
      <c r="R47" s="131"/>
    </row>
    <row r="48" spans="1:18">
      <c r="A48" s="173">
        <v>10.1</v>
      </c>
      <c r="B48" s="166"/>
      <c r="C48" s="167"/>
      <c r="D48" s="168"/>
      <c r="E48" s="169"/>
      <c r="F48" s="174">
        <f t="shared" si="7"/>
        <v>0</v>
      </c>
      <c r="G48" s="163"/>
      <c r="H48" s="89">
        <f>G48*E48</f>
        <v>0</v>
      </c>
      <c r="I48" s="90"/>
      <c r="J48" s="91">
        <f>I48*E48</f>
        <v>0</v>
      </c>
      <c r="K48" s="92"/>
      <c r="L48" s="93">
        <f>K48*E48</f>
        <v>0</v>
      </c>
      <c r="M48" s="231"/>
      <c r="N48" s="232">
        <f>M48*E48</f>
        <v>0</v>
      </c>
      <c r="O48" s="122">
        <f>D48-G48-I48-K48</f>
        <v>0</v>
      </c>
      <c r="P48" s="123">
        <f>F48-H48-J48-L48</f>
        <v>0</v>
      </c>
      <c r="Q48" s="128">
        <f t="shared" si="5"/>
        <v>0</v>
      </c>
      <c r="R48" s="129">
        <f t="shared" si="6"/>
        <v>0</v>
      </c>
    </row>
    <row r="49" spans="1:18">
      <c r="A49" s="173">
        <v>10.199999999999999</v>
      </c>
      <c r="B49" s="166"/>
      <c r="C49" s="167"/>
      <c r="D49" s="170"/>
      <c r="E49" s="169"/>
      <c r="F49" s="174">
        <f t="shared" si="7"/>
        <v>0</v>
      </c>
      <c r="G49" s="163"/>
      <c r="H49" s="89">
        <f>G49*E49</f>
        <v>0</v>
      </c>
      <c r="I49" s="90"/>
      <c r="J49" s="91">
        <f>I49*E49</f>
        <v>0</v>
      </c>
      <c r="K49" s="92"/>
      <c r="L49" s="93">
        <f>K49*E49</f>
        <v>0</v>
      </c>
      <c r="M49" s="231"/>
      <c r="N49" s="232">
        <f>M49*E49</f>
        <v>0</v>
      </c>
      <c r="O49" s="122">
        <f>D49-G49-I49-K49</f>
        <v>0</v>
      </c>
      <c r="P49" s="123">
        <f>F49-H49-J49-L49</f>
        <v>0</v>
      </c>
      <c r="Q49" s="128">
        <f t="shared" si="5"/>
        <v>0</v>
      </c>
      <c r="R49" s="129">
        <f t="shared" si="6"/>
        <v>0</v>
      </c>
    </row>
    <row r="50" spans="1:18">
      <c r="A50" s="173">
        <v>10.3</v>
      </c>
      <c r="B50" s="166"/>
      <c r="C50" s="167"/>
      <c r="D50" s="170"/>
      <c r="E50" s="169"/>
      <c r="F50" s="174">
        <f t="shared" si="7"/>
        <v>0</v>
      </c>
      <c r="G50" s="163"/>
      <c r="H50" s="89">
        <f>G50*E50</f>
        <v>0</v>
      </c>
      <c r="I50" s="90"/>
      <c r="J50" s="91">
        <f>I50*E50</f>
        <v>0</v>
      </c>
      <c r="K50" s="92"/>
      <c r="L50" s="93">
        <f>K50*E50</f>
        <v>0</v>
      </c>
      <c r="M50" s="231"/>
      <c r="N50" s="232">
        <f>M50*E50</f>
        <v>0</v>
      </c>
      <c r="O50" s="122">
        <f>D50-G50-I50-K50</f>
        <v>0</v>
      </c>
      <c r="P50" s="123">
        <f>F50-H50-J50-L50</f>
        <v>0</v>
      </c>
      <c r="Q50" s="128">
        <f t="shared" si="5"/>
        <v>0</v>
      </c>
      <c r="R50" s="129">
        <f t="shared" si="6"/>
        <v>0</v>
      </c>
    </row>
    <row r="51" spans="1:18">
      <c r="A51" s="172">
        <v>11</v>
      </c>
      <c r="B51" s="171" t="s">
        <v>53</v>
      </c>
      <c r="C51" s="167"/>
      <c r="D51" s="170"/>
      <c r="E51" s="169"/>
      <c r="F51" s="174"/>
      <c r="G51" s="165"/>
      <c r="H51" s="95"/>
      <c r="I51" s="94"/>
      <c r="J51" s="95"/>
      <c r="K51" s="96"/>
      <c r="L51" s="97"/>
      <c r="M51" s="237"/>
      <c r="N51" s="236"/>
      <c r="O51" s="94"/>
      <c r="P51" s="95"/>
      <c r="Q51" s="130"/>
      <c r="R51" s="131"/>
    </row>
    <row r="52" spans="1:18">
      <c r="A52" s="173">
        <v>11.1</v>
      </c>
      <c r="B52" s="166"/>
      <c r="C52" s="167"/>
      <c r="D52" s="168"/>
      <c r="E52" s="169"/>
      <c r="F52" s="174">
        <f t="shared" si="7"/>
        <v>0</v>
      </c>
      <c r="G52" s="163"/>
      <c r="H52" s="89">
        <f>G52*E52</f>
        <v>0</v>
      </c>
      <c r="I52" s="90"/>
      <c r="J52" s="91">
        <f>I52*E52</f>
        <v>0</v>
      </c>
      <c r="K52" s="92"/>
      <c r="L52" s="93">
        <f>K52*E52</f>
        <v>0</v>
      </c>
      <c r="M52" s="231"/>
      <c r="N52" s="232">
        <f>M52*E52</f>
        <v>0</v>
      </c>
      <c r="O52" s="122">
        <f>D52-G52-I52-K52</f>
        <v>0</v>
      </c>
      <c r="P52" s="123">
        <f>F52-H52-J52-L52</f>
        <v>0</v>
      </c>
      <c r="Q52" s="128">
        <f t="shared" si="5"/>
        <v>0</v>
      </c>
      <c r="R52" s="129">
        <f t="shared" si="6"/>
        <v>0</v>
      </c>
    </row>
    <row r="53" spans="1:18">
      <c r="A53" s="173">
        <v>11.2</v>
      </c>
      <c r="B53" s="166"/>
      <c r="C53" s="167"/>
      <c r="D53" s="170"/>
      <c r="E53" s="169"/>
      <c r="F53" s="174">
        <f t="shared" si="7"/>
        <v>0</v>
      </c>
      <c r="G53" s="163"/>
      <c r="H53" s="89">
        <f>G53*E53</f>
        <v>0</v>
      </c>
      <c r="I53" s="90"/>
      <c r="J53" s="91">
        <f>I53*E53</f>
        <v>0</v>
      </c>
      <c r="K53" s="92"/>
      <c r="L53" s="93">
        <f>K53*E53</f>
        <v>0</v>
      </c>
      <c r="M53" s="231"/>
      <c r="N53" s="232">
        <f>M53*E53</f>
        <v>0</v>
      </c>
      <c r="O53" s="122">
        <f>D53-G53-I53-K53</f>
        <v>0</v>
      </c>
      <c r="P53" s="123">
        <f>F53-H53-J53-L53</f>
        <v>0</v>
      </c>
      <c r="Q53" s="128">
        <f t="shared" si="5"/>
        <v>0</v>
      </c>
      <c r="R53" s="129">
        <f t="shared" si="6"/>
        <v>0</v>
      </c>
    </row>
    <row r="54" spans="1:18">
      <c r="A54" s="173">
        <v>11.3</v>
      </c>
      <c r="B54" s="166"/>
      <c r="C54" s="167"/>
      <c r="D54" s="170"/>
      <c r="E54" s="169"/>
      <c r="F54" s="174">
        <f t="shared" si="7"/>
        <v>0</v>
      </c>
      <c r="G54" s="163"/>
      <c r="H54" s="89">
        <f>G54*E54</f>
        <v>0</v>
      </c>
      <c r="I54" s="90"/>
      <c r="J54" s="91">
        <f>I54*E54</f>
        <v>0</v>
      </c>
      <c r="K54" s="92"/>
      <c r="L54" s="93">
        <f>K54*E54</f>
        <v>0</v>
      </c>
      <c r="M54" s="231"/>
      <c r="N54" s="232">
        <f>M54*E54</f>
        <v>0</v>
      </c>
      <c r="O54" s="122">
        <f>D54-G54-I54-K54</f>
        <v>0</v>
      </c>
      <c r="P54" s="123">
        <f>F54-H54-J54-L54</f>
        <v>0</v>
      </c>
      <c r="Q54" s="128">
        <f t="shared" si="5"/>
        <v>0</v>
      </c>
      <c r="R54" s="129">
        <f t="shared" si="6"/>
        <v>0</v>
      </c>
    </row>
    <row r="55" spans="1:18">
      <c r="A55" s="172">
        <v>12</v>
      </c>
      <c r="B55" s="171" t="s">
        <v>54</v>
      </c>
      <c r="C55" s="167"/>
      <c r="D55" s="170"/>
      <c r="E55" s="169"/>
      <c r="F55" s="174"/>
      <c r="G55" s="165"/>
      <c r="H55" s="95"/>
      <c r="I55" s="94"/>
      <c r="J55" s="95"/>
      <c r="K55" s="96"/>
      <c r="L55" s="97"/>
      <c r="M55" s="237"/>
      <c r="N55" s="236"/>
      <c r="O55" s="94"/>
      <c r="P55" s="95"/>
      <c r="Q55" s="130"/>
      <c r="R55" s="131"/>
    </row>
    <row r="56" spans="1:18">
      <c r="A56" s="173">
        <v>12.1</v>
      </c>
      <c r="B56" s="166"/>
      <c r="C56" s="167"/>
      <c r="D56" s="170"/>
      <c r="E56" s="169"/>
      <c r="F56" s="174">
        <f t="shared" si="7"/>
        <v>0</v>
      </c>
      <c r="G56" s="163"/>
      <c r="H56" s="89">
        <f>G56*E56</f>
        <v>0</v>
      </c>
      <c r="I56" s="90"/>
      <c r="J56" s="91">
        <f>I56*E56</f>
        <v>0</v>
      </c>
      <c r="K56" s="92"/>
      <c r="L56" s="93">
        <f>K56*E56</f>
        <v>0</v>
      </c>
      <c r="M56" s="231"/>
      <c r="N56" s="232">
        <f>M56*E56</f>
        <v>0</v>
      </c>
      <c r="O56" s="122">
        <f>D56-G56-I56-K56</f>
        <v>0</v>
      </c>
      <c r="P56" s="123">
        <f>F56-H56-J56-L56</f>
        <v>0</v>
      </c>
      <c r="Q56" s="128">
        <f t="shared" si="5"/>
        <v>0</v>
      </c>
      <c r="R56" s="129">
        <f t="shared" si="6"/>
        <v>0</v>
      </c>
    </row>
    <row r="57" spans="1:18">
      <c r="A57" s="146">
        <v>12.2</v>
      </c>
      <c r="B57" s="166"/>
      <c r="C57" s="167"/>
      <c r="D57" s="168"/>
      <c r="E57" s="169"/>
      <c r="F57" s="174">
        <f t="shared" si="7"/>
        <v>0</v>
      </c>
      <c r="G57" s="163"/>
      <c r="H57" s="89">
        <f>G57*E57</f>
        <v>0</v>
      </c>
      <c r="I57" s="90"/>
      <c r="J57" s="91">
        <f>I57*E57</f>
        <v>0</v>
      </c>
      <c r="K57" s="92"/>
      <c r="L57" s="93">
        <f>K57*E57</f>
        <v>0</v>
      </c>
      <c r="M57" s="231"/>
      <c r="N57" s="232">
        <f>M57*E57</f>
        <v>0</v>
      </c>
      <c r="O57" s="122">
        <f>D57-G57-I57-K57</f>
        <v>0</v>
      </c>
      <c r="P57" s="123">
        <f>F57-H57-J57-L57</f>
        <v>0</v>
      </c>
      <c r="Q57" s="128">
        <f t="shared" si="5"/>
        <v>0</v>
      </c>
      <c r="R57" s="129">
        <f t="shared" si="6"/>
        <v>0</v>
      </c>
    </row>
    <row r="58" spans="1:18">
      <c r="A58" s="146">
        <v>12.3</v>
      </c>
      <c r="B58" s="166"/>
      <c r="C58" s="167"/>
      <c r="D58" s="170"/>
      <c r="E58" s="169"/>
      <c r="F58" s="174">
        <f t="shared" si="7"/>
        <v>0</v>
      </c>
      <c r="G58" s="163"/>
      <c r="H58" s="89">
        <f>G58*E58</f>
        <v>0</v>
      </c>
      <c r="I58" s="90"/>
      <c r="J58" s="91">
        <f>I58*E58</f>
        <v>0</v>
      </c>
      <c r="K58" s="92"/>
      <c r="L58" s="93">
        <f>K58*E58</f>
        <v>0</v>
      </c>
      <c r="M58" s="231"/>
      <c r="N58" s="232">
        <f>M58*E58</f>
        <v>0</v>
      </c>
      <c r="O58" s="122">
        <f>D58-G58-I58-K58</f>
        <v>0</v>
      </c>
      <c r="P58" s="123">
        <f>F58-H58-J58-L58</f>
        <v>0</v>
      </c>
      <c r="Q58" s="128">
        <f t="shared" si="5"/>
        <v>0</v>
      </c>
      <c r="R58" s="129">
        <f t="shared" si="6"/>
        <v>0</v>
      </c>
    </row>
    <row r="59" spans="1:18">
      <c r="A59" s="172">
        <v>13</v>
      </c>
      <c r="B59" s="171" t="s">
        <v>55</v>
      </c>
      <c r="C59" s="167"/>
      <c r="D59" s="170"/>
      <c r="E59" s="169"/>
      <c r="F59" s="174"/>
      <c r="G59" s="165"/>
      <c r="H59" s="95"/>
      <c r="I59" s="94"/>
      <c r="J59" s="95"/>
      <c r="K59" s="96"/>
      <c r="L59" s="97"/>
      <c r="M59" s="237"/>
      <c r="N59" s="236"/>
      <c r="O59" s="94"/>
      <c r="P59" s="95"/>
      <c r="Q59" s="130"/>
      <c r="R59" s="131"/>
    </row>
    <row r="60" spans="1:18">
      <c r="A60" s="173">
        <v>13.1</v>
      </c>
      <c r="B60" s="166"/>
      <c r="C60" s="167"/>
      <c r="D60" s="170"/>
      <c r="E60" s="169"/>
      <c r="F60" s="174">
        <f t="shared" si="7"/>
        <v>0</v>
      </c>
      <c r="G60" s="163"/>
      <c r="H60" s="89">
        <f>G60*E60</f>
        <v>0</v>
      </c>
      <c r="I60" s="90"/>
      <c r="J60" s="91">
        <f>I60*E60</f>
        <v>0</v>
      </c>
      <c r="K60" s="92"/>
      <c r="L60" s="93">
        <f>K60*E60</f>
        <v>0</v>
      </c>
      <c r="M60" s="231"/>
      <c r="N60" s="232">
        <f>M60*E60</f>
        <v>0</v>
      </c>
      <c r="O60" s="122">
        <f>D60-G60-I60-K60</f>
        <v>0</v>
      </c>
      <c r="P60" s="123">
        <f>F60-H60-J60-L60</f>
        <v>0</v>
      </c>
      <c r="Q60" s="128">
        <f t="shared" si="5"/>
        <v>0</v>
      </c>
      <c r="R60" s="129">
        <f t="shared" si="6"/>
        <v>0</v>
      </c>
    </row>
    <row r="61" spans="1:18">
      <c r="A61" s="172">
        <v>14</v>
      </c>
      <c r="B61" s="171" t="s">
        <v>56</v>
      </c>
      <c r="C61" s="167"/>
      <c r="D61" s="170"/>
      <c r="E61" s="169"/>
      <c r="F61" s="174"/>
      <c r="G61" s="165"/>
      <c r="H61" s="95"/>
      <c r="I61" s="94"/>
      <c r="J61" s="95"/>
      <c r="K61" s="96"/>
      <c r="L61" s="97"/>
      <c r="M61" s="237"/>
      <c r="N61" s="236"/>
      <c r="O61" s="94"/>
      <c r="P61" s="95"/>
      <c r="Q61" s="130"/>
      <c r="R61" s="131"/>
    </row>
    <row r="62" spans="1:18">
      <c r="A62" s="173">
        <v>14.1</v>
      </c>
      <c r="B62" s="166"/>
      <c r="C62" s="167"/>
      <c r="D62" s="168"/>
      <c r="E62" s="169"/>
      <c r="F62" s="174">
        <f t="shared" si="7"/>
        <v>0</v>
      </c>
      <c r="G62" s="163"/>
      <c r="H62" s="89">
        <f>G62*E62</f>
        <v>0</v>
      </c>
      <c r="I62" s="90"/>
      <c r="J62" s="91">
        <f>I62*E62</f>
        <v>0</v>
      </c>
      <c r="K62" s="92"/>
      <c r="L62" s="93">
        <f>K62*E62</f>
        <v>0</v>
      </c>
      <c r="M62" s="231"/>
      <c r="N62" s="232">
        <f>M62*E62</f>
        <v>0</v>
      </c>
      <c r="O62" s="122">
        <f>D62-G62-I62-K62</f>
        <v>0</v>
      </c>
      <c r="P62" s="123">
        <f>F62-H62-J62-L62</f>
        <v>0</v>
      </c>
      <c r="Q62" s="128">
        <f t="shared" si="5"/>
        <v>0</v>
      </c>
      <c r="R62" s="129">
        <f t="shared" si="6"/>
        <v>0</v>
      </c>
    </row>
    <row r="63" spans="1:18">
      <c r="A63" s="173">
        <v>14.2</v>
      </c>
      <c r="B63" s="166"/>
      <c r="C63" s="167"/>
      <c r="D63" s="170"/>
      <c r="E63" s="169"/>
      <c r="F63" s="174">
        <f t="shared" si="7"/>
        <v>0</v>
      </c>
      <c r="G63" s="163"/>
      <c r="H63" s="89">
        <f>G63*E63</f>
        <v>0</v>
      </c>
      <c r="I63" s="90"/>
      <c r="J63" s="91">
        <f>I63*E63</f>
        <v>0</v>
      </c>
      <c r="K63" s="92"/>
      <c r="L63" s="93">
        <f>K63*E63</f>
        <v>0</v>
      </c>
      <c r="M63" s="231"/>
      <c r="N63" s="232">
        <f>M63*E63</f>
        <v>0</v>
      </c>
      <c r="O63" s="122">
        <f>D63-G63-I63-K63</f>
        <v>0</v>
      </c>
      <c r="P63" s="123">
        <f>F63-H63-J63-L63</f>
        <v>0</v>
      </c>
      <c r="Q63" s="128">
        <f t="shared" si="5"/>
        <v>0</v>
      </c>
      <c r="R63" s="129">
        <f t="shared" si="6"/>
        <v>0</v>
      </c>
    </row>
    <row r="64" spans="1:18">
      <c r="A64" s="173">
        <v>14.8</v>
      </c>
      <c r="B64" s="166"/>
      <c r="C64" s="167"/>
      <c r="D64" s="170"/>
      <c r="E64" s="169"/>
      <c r="F64" s="174">
        <f t="shared" si="7"/>
        <v>0</v>
      </c>
      <c r="G64" s="163"/>
      <c r="H64" s="89">
        <f>G64*E64</f>
        <v>0</v>
      </c>
      <c r="I64" s="90"/>
      <c r="J64" s="91">
        <f>I64*E64</f>
        <v>0</v>
      </c>
      <c r="K64" s="92"/>
      <c r="L64" s="93">
        <f>K64*E64</f>
        <v>0</v>
      </c>
      <c r="M64" s="231"/>
      <c r="N64" s="232">
        <f>M64*E64</f>
        <v>0</v>
      </c>
      <c r="O64" s="122">
        <f>D64-G64-I64-K64</f>
        <v>0</v>
      </c>
      <c r="P64" s="123">
        <f>F64-H64-J64-L64</f>
        <v>0</v>
      </c>
      <c r="Q64" s="128">
        <f t="shared" si="5"/>
        <v>0</v>
      </c>
      <c r="R64" s="129">
        <f t="shared" si="6"/>
        <v>0</v>
      </c>
    </row>
    <row r="65" spans="1:18">
      <c r="A65" s="172">
        <v>15</v>
      </c>
      <c r="B65" s="171" t="s">
        <v>57</v>
      </c>
      <c r="C65" s="167"/>
      <c r="D65" s="170"/>
      <c r="E65" s="169"/>
      <c r="F65" s="174"/>
      <c r="G65" s="165"/>
      <c r="H65" s="95"/>
      <c r="I65" s="94"/>
      <c r="J65" s="95"/>
      <c r="K65" s="96"/>
      <c r="L65" s="97"/>
      <c r="M65" s="237"/>
      <c r="N65" s="236"/>
      <c r="O65" s="94"/>
      <c r="P65" s="95"/>
      <c r="Q65" s="130"/>
      <c r="R65" s="131"/>
    </row>
    <row r="66" spans="1:18">
      <c r="A66" s="173">
        <v>15.1</v>
      </c>
      <c r="B66" s="166"/>
      <c r="C66" s="167"/>
      <c r="D66" s="170"/>
      <c r="E66" s="169"/>
      <c r="F66" s="174">
        <f t="shared" si="7"/>
        <v>0</v>
      </c>
      <c r="G66" s="163"/>
      <c r="H66" s="89">
        <f>G66*E66</f>
        <v>0</v>
      </c>
      <c r="I66" s="90"/>
      <c r="J66" s="91">
        <f>I66*E66</f>
        <v>0</v>
      </c>
      <c r="K66" s="92"/>
      <c r="L66" s="93">
        <f>K66*E66</f>
        <v>0</v>
      </c>
      <c r="M66" s="231"/>
      <c r="N66" s="232">
        <f>M66*E66</f>
        <v>0</v>
      </c>
      <c r="O66" s="122">
        <f>D66-G66-I66-K66</f>
        <v>0</v>
      </c>
      <c r="P66" s="123">
        <f>F66-H66-J66-L66</f>
        <v>0</v>
      </c>
      <c r="Q66" s="128">
        <f t="shared" si="5"/>
        <v>0</v>
      </c>
      <c r="R66" s="129">
        <f t="shared" si="6"/>
        <v>0</v>
      </c>
    </row>
    <row r="67" spans="1:18">
      <c r="A67" s="173">
        <v>15.2</v>
      </c>
      <c r="B67" s="166"/>
      <c r="C67" s="167"/>
      <c r="D67" s="170"/>
      <c r="E67" s="169"/>
      <c r="F67" s="174">
        <f t="shared" si="7"/>
        <v>0</v>
      </c>
      <c r="G67" s="163"/>
      <c r="H67" s="89">
        <f>G67*E67</f>
        <v>0</v>
      </c>
      <c r="I67" s="90"/>
      <c r="J67" s="91">
        <f>I67*E67</f>
        <v>0</v>
      </c>
      <c r="K67" s="92"/>
      <c r="L67" s="93">
        <f>K67*E67</f>
        <v>0</v>
      </c>
      <c r="M67" s="231"/>
      <c r="N67" s="232">
        <f>M67*E67</f>
        <v>0</v>
      </c>
      <c r="O67" s="122">
        <f>D67-G67-I67-K67</f>
        <v>0</v>
      </c>
      <c r="P67" s="123">
        <f>F67-H67-J67-L67</f>
        <v>0</v>
      </c>
      <c r="Q67" s="128">
        <f t="shared" si="5"/>
        <v>0</v>
      </c>
      <c r="R67" s="129">
        <f t="shared" si="6"/>
        <v>0</v>
      </c>
    </row>
    <row r="68" spans="1:18">
      <c r="A68" s="173">
        <v>15.3</v>
      </c>
      <c r="B68" s="166"/>
      <c r="C68" s="167"/>
      <c r="D68" s="170"/>
      <c r="E68" s="169"/>
      <c r="F68" s="174">
        <f t="shared" si="7"/>
        <v>0</v>
      </c>
      <c r="G68" s="163"/>
      <c r="H68" s="89">
        <f>G68*E68</f>
        <v>0</v>
      </c>
      <c r="I68" s="90"/>
      <c r="J68" s="91">
        <f>I68*E68</f>
        <v>0</v>
      </c>
      <c r="K68" s="92"/>
      <c r="L68" s="93">
        <f>K68*E68</f>
        <v>0</v>
      </c>
      <c r="M68" s="231"/>
      <c r="N68" s="232">
        <f>M68*E68</f>
        <v>0</v>
      </c>
      <c r="O68" s="122">
        <f>D68-G68-I68-K68</f>
        <v>0</v>
      </c>
      <c r="P68" s="123">
        <f>F68-H68-J68-L68</f>
        <v>0</v>
      </c>
      <c r="Q68" s="128">
        <f t="shared" si="5"/>
        <v>0</v>
      </c>
      <c r="R68" s="129">
        <f t="shared" si="6"/>
        <v>0</v>
      </c>
    </row>
    <row r="69" spans="1:18">
      <c r="A69" s="172">
        <v>16</v>
      </c>
      <c r="B69" s="171" t="s">
        <v>58</v>
      </c>
      <c r="C69" s="167"/>
      <c r="D69" s="170"/>
      <c r="E69" s="169"/>
      <c r="F69" s="174"/>
      <c r="G69" s="165"/>
      <c r="H69" s="95"/>
      <c r="I69" s="94"/>
      <c r="J69" s="95"/>
      <c r="K69" s="96"/>
      <c r="L69" s="97"/>
      <c r="M69" s="237"/>
      <c r="N69" s="236"/>
      <c r="O69" s="94"/>
      <c r="P69" s="95"/>
      <c r="Q69" s="130"/>
      <c r="R69" s="131"/>
    </row>
    <row r="70" spans="1:18">
      <c r="A70" s="173">
        <v>16.100000000000001</v>
      </c>
      <c r="B70" s="166"/>
      <c r="C70" s="167"/>
      <c r="D70" s="170"/>
      <c r="E70" s="169"/>
      <c r="F70" s="174">
        <f>D70*E70</f>
        <v>0</v>
      </c>
      <c r="G70" s="163"/>
      <c r="H70" s="89">
        <f>G70*E70</f>
        <v>0</v>
      </c>
      <c r="I70" s="90"/>
      <c r="J70" s="91">
        <f>I70*E70</f>
        <v>0</v>
      </c>
      <c r="K70" s="92"/>
      <c r="L70" s="93">
        <f>K70*E70</f>
        <v>0</v>
      </c>
      <c r="M70" s="231"/>
      <c r="N70" s="232">
        <f>M70*E70</f>
        <v>0</v>
      </c>
      <c r="O70" s="122">
        <f>D70-G70-I70-K70</f>
        <v>0</v>
      </c>
      <c r="P70" s="123">
        <f>F70-H70-J70-L70</f>
        <v>0</v>
      </c>
      <c r="Q70" s="128">
        <f t="shared" ref="Q70:Q82" si="8">G70+I70+K70</f>
        <v>0</v>
      </c>
      <c r="R70" s="129">
        <f t="shared" ref="R70:R82" si="9">H70+J70+L70</f>
        <v>0</v>
      </c>
    </row>
    <row r="71" spans="1:18">
      <c r="A71" s="173">
        <v>16.2</v>
      </c>
      <c r="B71" s="166"/>
      <c r="C71" s="167"/>
      <c r="D71" s="170"/>
      <c r="E71" s="169"/>
      <c r="F71" s="174">
        <f t="shared" ref="F71:F72" si="10">D71*E71</f>
        <v>0</v>
      </c>
      <c r="G71" s="163"/>
      <c r="H71" s="89">
        <f>G71*E71</f>
        <v>0</v>
      </c>
      <c r="I71" s="90"/>
      <c r="J71" s="91">
        <f>I71*E71</f>
        <v>0</v>
      </c>
      <c r="K71" s="92"/>
      <c r="L71" s="93">
        <f>K71*E71</f>
        <v>0</v>
      </c>
      <c r="M71" s="231"/>
      <c r="N71" s="232">
        <f>M71*E71</f>
        <v>0</v>
      </c>
      <c r="O71" s="122">
        <f>D71-G71-I71-K71</f>
        <v>0</v>
      </c>
      <c r="P71" s="123">
        <f>F71-H71-J71-L71</f>
        <v>0</v>
      </c>
      <c r="Q71" s="128">
        <f t="shared" si="8"/>
        <v>0</v>
      </c>
      <c r="R71" s="129">
        <f t="shared" si="9"/>
        <v>0</v>
      </c>
    </row>
    <row r="72" spans="1:18">
      <c r="A72" s="173">
        <v>16.3</v>
      </c>
      <c r="B72" s="166"/>
      <c r="C72" s="167"/>
      <c r="D72" s="170"/>
      <c r="E72" s="169"/>
      <c r="F72" s="174">
        <f t="shared" si="10"/>
        <v>0</v>
      </c>
      <c r="G72" s="163"/>
      <c r="H72" s="89">
        <f>G72*E72</f>
        <v>0</v>
      </c>
      <c r="I72" s="90"/>
      <c r="J72" s="91">
        <f>I72*E72</f>
        <v>0</v>
      </c>
      <c r="K72" s="92"/>
      <c r="L72" s="93">
        <f>K72*E72</f>
        <v>0</v>
      </c>
      <c r="M72" s="231"/>
      <c r="N72" s="232">
        <f>M72*E72</f>
        <v>0</v>
      </c>
      <c r="O72" s="122">
        <f>D72-G72-I72-K72</f>
        <v>0</v>
      </c>
      <c r="P72" s="123">
        <f>F72-H72-J72-L72</f>
        <v>0</v>
      </c>
      <c r="Q72" s="128">
        <f t="shared" si="8"/>
        <v>0</v>
      </c>
      <c r="R72" s="129">
        <f t="shared" si="9"/>
        <v>0</v>
      </c>
    </row>
    <row r="73" spans="1:18">
      <c r="A73" s="172">
        <v>17</v>
      </c>
      <c r="B73" s="171" t="s">
        <v>59</v>
      </c>
      <c r="C73" s="167"/>
      <c r="D73" s="170"/>
      <c r="E73" s="169"/>
      <c r="F73" s="174"/>
      <c r="G73" s="165"/>
      <c r="H73" s="95"/>
      <c r="I73" s="94"/>
      <c r="J73" s="95"/>
      <c r="K73" s="96"/>
      <c r="L73" s="97"/>
      <c r="M73" s="237"/>
      <c r="N73" s="236"/>
      <c r="O73" s="94">
        <f>D73-G73-I73-K73</f>
        <v>0</v>
      </c>
      <c r="P73" s="95">
        <f>F73-H73-J73-L73</f>
        <v>0</v>
      </c>
      <c r="Q73" s="130">
        <f t="shared" si="8"/>
        <v>0</v>
      </c>
      <c r="R73" s="131">
        <f t="shared" si="9"/>
        <v>0</v>
      </c>
    </row>
    <row r="74" spans="1:18">
      <c r="A74" s="173">
        <v>17.100000000000001</v>
      </c>
      <c r="B74" s="166"/>
      <c r="C74" s="167"/>
      <c r="D74" s="170"/>
      <c r="E74" s="169"/>
      <c r="F74" s="174">
        <f>D74*E74</f>
        <v>0</v>
      </c>
      <c r="G74" s="163"/>
      <c r="H74" s="89">
        <f>G74*E74</f>
        <v>0</v>
      </c>
      <c r="I74" s="90"/>
      <c r="J74" s="91">
        <f>I74*E74</f>
        <v>0</v>
      </c>
      <c r="K74" s="92"/>
      <c r="L74" s="93">
        <f>K74*E74</f>
        <v>0</v>
      </c>
      <c r="M74" s="231"/>
      <c r="N74" s="232">
        <f>M74*E74</f>
        <v>0</v>
      </c>
      <c r="O74" s="122">
        <f>D74-G74-I74-K74</f>
        <v>0</v>
      </c>
      <c r="P74" s="123">
        <f>F74-H74-J74-L74</f>
        <v>0</v>
      </c>
      <c r="Q74" s="128">
        <f t="shared" si="8"/>
        <v>0</v>
      </c>
      <c r="R74" s="129">
        <f t="shared" si="9"/>
        <v>0</v>
      </c>
    </row>
    <row r="75" spans="1:18">
      <c r="A75" s="173">
        <v>17.2</v>
      </c>
      <c r="B75" s="166"/>
      <c r="C75" s="167"/>
      <c r="D75" s="170"/>
      <c r="E75" s="169"/>
      <c r="F75" s="174">
        <f t="shared" ref="F75:F76" si="11">D75*E75</f>
        <v>0</v>
      </c>
      <c r="G75" s="163"/>
      <c r="H75" s="89">
        <f>G75*E75</f>
        <v>0</v>
      </c>
      <c r="I75" s="90"/>
      <c r="J75" s="91">
        <f>I75*E75</f>
        <v>0</v>
      </c>
      <c r="K75" s="92"/>
      <c r="L75" s="93">
        <f>K75*E75</f>
        <v>0</v>
      </c>
      <c r="M75" s="231"/>
      <c r="N75" s="232">
        <f>M75*E75</f>
        <v>0</v>
      </c>
      <c r="O75" s="122">
        <f>D75-G75-I75-K75</f>
        <v>0</v>
      </c>
      <c r="P75" s="123">
        <f>F75-H75-J75-L75</f>
        <v>0</v>
      </c>
      <c r="Q75" s="128">
        <f t="shared" si="8"/>
        <v>0</v>
      </c>
      <c r="R75" s="129">
        <f t="shared" si="9"/>
        <v>0</v>
      </c>
    </row>
    <row r="76" spans="1:18">
      <c r="A76" s="173">
        <v>17.3</v>
      </c>
      <c r="B76" s="166"/>
      <c r="C76" s="167"/>
      <c r="D76" s="170"/>
      <c r="E76" s="169"/>
      <c r="F76" s="174">
        <f t="shared" si="11"/>
        <v>0</v>
      </c>
      <c r="G76" s="163"/>
      <c r="H76" s="89">
        <f>G76*E76</f>
        <v>0</v>
      </c>
      <c r="I76" s="90"/>
      <c r="J76" s="91">
        <f>I76*E76</f>
        <v>0</v>
      </c>
      <c r="K76" s="92"/>
      <c r="L76" s="93">
        <f>K76*E76</f>
        <v>0</v>
      </c>
      <c r="M76" s="231"/>
      <c r="N76" s="232">
        <f>M76*E76</f>
        <v>0</v>
      </c>
      <c r="O76" s="122">
        <f>D76-G76-I76-K76</f>
        <v>0</v>
      </c>
      <c r="P76" s="123">
        <f>F76-H76-J76-L76</f>
        <v>0</v>
      </c>
      <c r="Q76" s="128">
        <f t="shared" si="8"/>
        <v>0</v>
      </c>
      <c r="R76" s="129">
        <f t="shared" si="9"/>
        <v>0</v>
      </c>
    </row>
    <row r="77" spans="1:18">
      <c r="A77" s="172">
        <v>18</v>
      </c>
      <c r="B77" s="171" t="s">
        <v>60</v>
      </c>
      <c r="C77" s="167"/>
      <c r="D77" s="170"/>
      <c r="E77" s="169"/>
      <c r="F77" s="174"/>
      <c r="G77" s="165"/>
      <c r="H77" s="95"/>
      <c r="I77" s="94"/>
      <c r="J77" s="95"/>
      <c r="K77" s="96"/>
      <c r="L77" s="97"/>
      <c r="M77" s="237"/>
      <c r="N77" s="236"/>
      <c r="O77" s="94"/>
      <c r="P77" s="95"/>
      <c r="Q77" s="130"/>
      <c r="R77" s="131"/>
    </row>
    <row r="78" spans="1:18">
      <c r="A78" s="173">
        <v>18.100000000000001</v>
      </c>
      <c r="B78" s="166"/>
      <c r="C78" s="167"/>
      <c r="D78" s="168"/>
      <c r="E78" s="169"/>
      <c r="F78" s="174">
        <f>D78*E78</f>
        <v>0</v>
      </c>
      <c r="G78" s="163"/>
      <c r="H78" s="89">
        <f>G78*E78</f>
        <v>0</v>
      </c>
      <c r="I78" s="90"/>
      <c r="J78" s="91">
        <f>I78*E78</f>
        <v>0</v>
      </c>
      <c r="K78" s="92"/>
      <c r="L78" s="93">
        <f>K78*E78</f>
        <v>0</v>
      </c>
      <c r="M78" s="231"/>
      <c r="N78" s="232">
        <f>M78*E78</f>
        <v>0</v>
      </c>
      <c r="O78" s="122">
        <f>D78-G78-I78-K78</f>
        <v>0</v>
      </c>
      <c r="P78" s="123">
        <f>F78-H78-J78-L78</f>
        <v>0</v>
      </c>
      <c r="Q78" s="128">
        <f t="shared" si="8"/>
        <v>0</v>
      </c>
      <c r="R78" s="129">
        <f t="shared" si="9"/>
        <v>0</v>
      </c>
    </row>
    <row r="79" spans="1:18">
      <c r="A79" s="172">
        <v>20</v>
      </c>
      <c r="B79" s="171" t="s">
        <v>28</v>
      </c>
      <c r="C79" s="167"/>
      <c r="D79" s="170"/>
      <c r="E79" s="169"/>
      <c r="F79" s="174"/>
      <c r="G79" s="165"/>
      <c r="H79" s="95"/>
      <c r="I79" s="94"/>
      <c r="J79" s="95"/>
      <c r="K79" s="96"/>
      <c r="L79" s="97"/>
      <c r="M79" s="237"/>
      <c r="N79" s="236"/>
      <c r="O79" s="94"/>
      <c r="P79" s="95"/>
      <c r="Q79" s="130"/>
      <c r="R79" s="131"/>
    </row>
    <row r="80" spans="1:18">
      <c r="A80" s="173">
        <v>20.100000000000001</v>
      </c>
      <c r="B80" s="166"/>
      <c r="C80" s="167"/>
      <c r="D80" s="170"/>
      <c r="E80" s="169"/>
      <c r="F80" s="174">
        <f t="shared" ref="F80:F82" si="12">E80*D80</f>
        <v>0</v>
      </c>
      <c r="G80" s="163"/>
      <c r="H80" s="89">
        <f>G80*E80</f>
        <v>0</v>
      </c>
      <c r="I80" s="90"/>
      <c r="J80" s="91">
        <f>I80*E80</f>
        <v>0</v>
      </c>
      <c r="K80" s="92"/>
      <c r="L80" s="93">
        <f>K80*E80</f>
        <v>0</v>
      </c>
      <c r="M80" s="231"/>
      <c r="N80" s="232">
        <f>M80*E80</f>
        <v>0</v>
      </c>
      <c r="O80" s="122">
        <f>D80-G80-I80-K80</f>
        <v>0</v>
      </c>
      <c r="P80" s="123">
        <f>F80-H80-J80-L80</f>
        <v>0</v>
      </c>
      <c r="Q80" s="128">
        <f t="shared" si="8"/>
        <v>0</v>
      </c>
      <c r="R80" s="129">
        <f t="shared" si="9"/>
        <v>0</v>
      </c>
    </row>
    <row r="81" spans="1:18">
      <c r="A81" s="173">
        <v>20.2</v>
      </c>
      <c r="B81" s="166"/>
      <c r="C81" s="167"/>
      <c r="D81" s="170"/>
      <c r="E81" s="169"/>
      <c r="F81" s="174">
        <f t="shared" si="12"/>
        <v>0</v>
      </c>
      <c r="G81" s="163"/>
      <c r="H81" s="89">
        <f>G81*E81</f>
        <v>0</v>
      </c>
      <c r="I81" s="90"/>
      <c r="J81" s="91">
        <f>I81*E81</f>
        <v>0</v>
      </c>
      <c r="K81" s="92"/>
      <c r="L81" s="93">
        <f>K81*E81</f>
        <v>0</v>
      </c>
      <c r="M81" s="231"/>
      <c r="N81" s="232">
        <f>M81*E81</f>
        <v>0</v>
      </c>
      <c r="O81" s="122">
        <f>D81-G81-I81-K81</f>
        <v>0</v>
      </c>
      <c r="P81" s="123">
        <f>F81-H81-J81-L81</f>
        <v>0</v>
      </c>
      <c r="Q81" s="128">
        <f t="shared" si="8"/>
        <v>0</v>
      </c>
      <c r="R81" s="129">
        <f t="shared" si="9"/>
        <v>0</v>
      </c>
    </row>
    <row r="82" spans="1:18" ht="15.75" thickBot="1">
      <c r="A82" s="175">
        <v>20.3</v>
      </c>
      <c r="B82" s="176"/>
      <c r="C82" s="177"/>
      <c r="D82" s="178"/>
      <c r="E82" s="179"/>
      <c r="F82" s="174">
        <f t="shared" si="12"/>
        <v>0</v>
      </c>
      <c r="G82" s="205"/>
      <c r="H82" s="206">
        <f>G82*E82</f>
        <v>0</v>
      </c>
      <c r="I82" s="207"/>
      <c r="J82" s="208">
        <f>I82*E82</f>
        <v>0</v>
      </c>
      <c r="K82" s="209"/>
      <c r="L82" s="210">
        <f>K82*E82</f>
        <v>0</v>
      </c>
      <c r="M82" s="233"/>
      <c r="N82" s="234">
        <f>M82*E82</f>
        <v>0</v>
      </c>
      <c r="O82" s="211">
        <f>D82-G82-I82-K82</f>
        <v>0</v>
      </c>
      <c r="P82" s="212">
        <f>F82-H82-J82-L82</f>
        <v>0</v>
      </c>
      <c r="Q82" s="213">
        <f t="shared" si="8"/>
        <v>0</v>
      </c>
      <c r="R82" s="214">
        <f t="shared" si="9"/>
        <v>0</v>
      </c>
    </row>
    <row r="83" spans="1:18" ht="15.75" thickBot="1">
      <c r="A83" s="64" t="s">
        <v>29</v>
      </c>
      <c r="B83" s="68" t="s">
        <v>30</v>
      </c>
      <c r="C83" s="65"/>
      <c r="D83" s="69"/>
      <c r="E83" s="80"/>
      <c r="F83" s="204">
        <f>SUM(F13:F82)</f>
        <v>0</v>
      </c>
      <c r="G83" s="139"/>
      <c r="H83" s="215">
        <f>SUM(H13:H82)</f>
        <v>0</v>
      </c>
      <c r="I83" s="216"/>
      <c r="J83" s="216">
        <f>SUM(J13:J82)</f>
        <v>0</v>
      </c>
      <c r="K83" s="217"/>
      <c r="L83" s="217">
        <f>SUM(L13:L82)</f>
        <v>0</v>
      </c>
      <c r="M83" s="217"/>
      <c r="N83" s="217">
        <f>SUM(N13:N82)</f>
        <v>0</v>
      </c>
      <c r="O83" s="218"/>
      <c r="P83" s="219">
        <f>SUM(P13:P82)</f>
        <v>0</v>
      </c>
      <c r="Q83" s="220"/>
      <c r="R83" s="221">
        <f>H83+J83+L83</f>
        <v>0</v>
      </c>
    </row>
    <row r="84" spans="1:18" ht="15.75" thickBot="1">
      <c r="B84" s="63"/>
      <c r="K84" s="87"/>
      <c r="L84" s="88"/>
      <c r="M84" s="159"/>
      <c r="N84" s="160"/>
    </row>
    <row r="85" spans="1:18" ht="30.75" customHeight="1" thickBot="1">
      <c r="A85" s="70" t="s">
        <v>31</v>
      </c>
      <c r="B85" s="71" t="s">
        <v>32</v>
      </c>
      <c r="C85" s="72"/>
      <c r="D85" s="73"/>
      <c r="E85" s="81"/>
      <c r="F85" s="79">
        <f>F83*D85</f>
        <v>0</v>
      </c>
      <c r="G85" s="114"/>
      <c r="H85" s="115">
        <f>H83*D85</f>
        <v>0</v>
      </c>
      <c r="I85" s="116"/>
      <c r="J85" s="116">
        <f>J83*D85</f>
        <v>0</v>
      </c>
      <c r="K85" s="117">
        <f t="shared" ref="K85:L85" si="13">K83*0.18</f>
        <v>0</v>
      </c>
      <c r="L85" s="117">
        <f>L83*D85</f>
        <v>0</v>
      </c>
      <c r="M85" s="238"/>
      <c r="N85" s="238">
        <f>N83*D85</f>
        <v>0</v>
      </c>
      <c r="O85" s="119"/>
      <c r="P85" s="119">
        <f>P83*D85</f>
        <v>0</v>
      </c>
      <c r="Q85" s="135"/>
      <c r="R85" s="125">
        <f>R83*D85</f>
        <v>0</v>
      </c>
    </row>
    <row r="86" spans="1:18" ht="15.75" thickBot="1">
      <c r="A86" s="64" t="s">
        <v>33</v>
      </c>
      <c r="B86" s="68" t="s">
        <v>34</v>
      </c>
      <c r="C86" s="67"/>
      <c r="D86" s="74"/>
      <c r="E86" s="78"/>
      <c r="F86" s="78">
        <f>F83*D86</f>
        <v>0</v>
      </c>
      <c r="G86" s="98"/>
      <c r="H86" s="89">
        <f>H83*D86</f>
        <v>0</v>
      </c>
      <c r="I86" s="91"/>
      <c r="J86" s="91">
        <f>J83*D86</f>
        <v>0</v>
      </c>
      <c r="K86" s="93">
        <f t="shared" ref="K86:L86" si="14">K83*0.09</f>
        <v>0</v>
      </c>
      <c r="L86" s="93">
        <f>L83*D86</f>
        <v>0</v>
      </c>
      <c r="M86" s="239"/>
      <c r="N86" s="239">
        <f>N83*D86</f>
        <v>0</v>
      </c>
      <c r="O86" s="123"/>
      <c r="P86" s="123">
        <f>P83*D86</f>
        <v>0</v>
      </c>
      <c r="Q86" s="134"/>
      <c r="R86" s="136">
        <f>R83*D86</f>
        <v>0</v>
      </c>
    </row>
    <row r="87" spans="1:18" ht="15.75" thickBot="1">
      <c r="A87" s="64" t="s">
        <v>35</v>
      </c>
      <c r="B87" s="68" t="s">
        <v>36</v>
      </c>
      <c r="C87" s="67"/>
      <c r="D87" s="74"/>
      <c r="E87" s="78"/>
      <c r="F87" s="78">
        <f>F83*D87</f>
        <v>0</v>
      </c>
      <c r="G87" s="98"/>
      <c r="H87" s="89">
        <f>H83*D87</f>
        <v>0</v>
      </c>
      <c r="I87" s="91"/>
      <c r="J87" s="91">
        <f>J83*D87</f>
        <v>0</v>
      </c>
      <c r="K87" s="93">
        <f t="shared" ref="K87:L87" si="15">K83*0.04</f>
        <v>0</v>
      </c>
      <c r="L87" s="93">
        <f>L83*D87</f>
        <v>0</v>
      </c>
      <c r="M87" s="239"/>
      <c r="N87" s="239">
        <f>N83*D87</f>
        <v>0</v>
      </c>
      <c r="O87" s="123"/>
      <c r="P87" s="123">
        <f>P83*D87</f>
        <v>0</v>
      </c>
      <c r="Q87" s="134"/>
      <c r="R87" s="136">
        <f>R83*D87</f>
        <v>0</v>
      </c>
    </row>
    <row r="88" spans="1:18" ht="15.75" thickBot="1">
      <c r="A88" s="64" t="s">
        <v>37</v>
      </c>
      <c r="B88" s="68" t="s">
        <v>38</v>
      </c>
      <c r="C88" s="67"/>
      <c r="D88" s="74"/>
      <c r="E88" s="78"/>
      <c r="F88" s="78">
        <f>F83*D88</f>
        <v>0</v>
      </c>
      <c r="G88" s="98"/>
      <c r="H88" s="89">
        <f>H83*D88</f>
        <v>0</v>
      </c>
      <c r="I88" s="91"/>
      <c r="J88" s="91">
        <f>J83*D88</f>
        <v>0</v>
      </c>
      <c r="K88" s="93">
        <f t="shared" ref="K88:L88" si="16">K83*0.05</f>
        <v>0</v>
      </c>
      <c r="L88" s="93">
        <f>L83*D88</f>
        <v>0</v>
      </c>
      <c r="M88" s="239"/>
      <c r="N88" s="239">
        <f>N83*D88</f>
        <v>0</v>
      </c>
      <c r="O88" s="123"/>
      <c r="P88" s="123">
        <f>P83*D88</f>
        <v>0</v>
      </c>
      <c r="Q88" s="134"/>
      <c r="R88" s="136">
        <f>R83*D88</f>
        <v>0</v>
      </c>
    </row>
    <row r="89" spans="1:18" ht="32.25" customHeight="1" thickBot="1">
      <c r="A89" s="64" t="s">
        <v>39</v>
      </c>
      <c r="B89" s="66" t="s">
        <v>40</v>
      </c>
      <c r="C89" s="67"/>
      <c r="D89" s="74">
        <v>0.16</v>
      </c>
      <c r="E89" s="78"/>
      <c r="F89" s="78">
        <f>F88*D89</f>
        <v>0</v>
      </c>
      <c r="G89" s="99"/>
      <c r="H89" s="105">
        <f>H88*D89</f>
        <v>0</v>
      </c>
      <c r="I89" s="107"/>
      <c r="J89" s="107">
        <f>J88*D89</f>
        <v>0</v>
      </c>
      <c r="K89" s="109">
        <f t="shared" ref="K89" si="17">K88*0.16</f>
        <v>0</v>
      </c>
      <c r="L89" s="109">
        <f>L88*D89</f>
        <v>0</v>
      </c>
      <c r="M89" s="240"/>
      <c r="N89" s="240">
        <f>N88*D89</f>
        <v>0</v>
      </c>
      <c r="O89" s="121"/>
      <c r="P89" s="121">
        <f>P88*D89</f>
        <v>0</v>
      </c>
      <c r="Q89" s="137"/>
      <c r="R89" s="138">
        <f>R88*D89</f>
        <v>0</v>
      </c>
    </row>
    <row r="90" spans="1:18" ht="15.75" thickBot="1">
      <c r="B90" s="63"/>
      <c r="I90" s="77"/>
      <c r="K90" s="85"/>
      <c r="L90" s="85"/>
      <c r="M90" s="159"/>
      <c r="N90" s="160"/>
      <c r="O90" s="85"/>
      <c r="P90" s="85"/>
      <c r="Q90" s="77"/>
      <c r="R90" s="77"/>
    </row>
    <row r="91" spans="1:18" ht="15.75" thickBot="1">
      <c r="A91" s="70" t="s">
        <v>73</v>
      </c>
      <c r="B91" s="75" t="s">
        <v>41</v>
      </c>
      <c r="C91" s="76"/>
      <c r="D91" s="76"/>
      <c r="E91" s="82"/>
      <c r="F91" s="83">
        <f>F83+F86+F87+F88+F89</f>
        <v>0</v>
      </c>
      <c r="G91" s="139"/>
      <c r="H91" s="140">
        <f>H83+H86+H87+H88+H89</f>
        <v>0</v>
      </c>
      <c r="I91" s="141"/>
      <c r="J91" s="141">
        <f t="shared" ref="J91" si="18">J83+J86+J87+J88+J89</f>
        <v>0</v>
      </c>
      <c r="K91" s="142">
        <f t="shared" ref="K91:N91" si="19">K83+K86+K87+K88+K89</f>
        <v>0</v>
      </c>
      <c r="L91" s="142">
        <f t="shared" si="19"/>
        <v>0</v>
      </c>
      <c r="M91" s="241"/>
      <c r="N91" s="241">
        <f t="shared" si="19"/>
        <v>0</v>
      </c>
      <c r="O91" s="143"/>
      <c r="P91" s="143">
        <f t="shared" ref="P91:R91" si="20">P83+P86+P87+P88+P89</f>
        <v>0</v>
      </c>
      <c r="Q91" s="144"/>
      <c r="R91" s="145">
        <f t="shared" si="20"/>
        <v>0</v>
      </c>
    </row>
  </sheetData>
  <mergeCells count="14">
    <mergeCell ref="A4:R4"/>
    <mergeCell ref="Q10:R10"/>
    <mergeCell ref="A8:F8"/>
    <mergeCell ref="A9:F9"/>
    <mergeCell ref="G10:H10"/>
    <mergeCell ref="I10:J10"/>
    <mergeCell ref="K10:L10"/>
    <mergeCell ref="O10:P10"/>
    <mergeCell ref="M10:N10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SEGUIMIENTO CORTES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Fredder</cp:lastModifiedBy>
  <cp:lastPrinted>2011-02-21T22:28:17Z</cp:lastPrinted>
  <dcterms:created xsi:type="dcterms:W3CDTF">2010-11-04T20:15:04Z</dcterms:created>
  <dcterms:modified xsi:type="dcterms:W3CDTF">2011-03-24T20:13:27Z</dcterms:modified>
</cp:coreProperties>
</file>